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"/>
    </mc:Choice>
  </mc:AlternateContent>
  <bookViews>
    <workbookView xWindow="0" yWindow="0" windowWidth="20430" windowHeight="3615"/>
  </bookViews>
  <sheets>
    <sheet name="19" sheetId="1" r:id="rId1"/>
  </sheets>
  <definedNames>
    <definedName name="_xlnm._FilterDatabase" localSheetId="0" hidden="1">'19'!$A$16:$S$465</definedName>
    <definedName name="_xlnm.Print_Titles" localSheetId="0">'19'!$14:$16</definedName>
    <definedName name="_xlnm.Print_Area" localSheetId="0">'19'!$A$1:$S$467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82" i="1" l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3" i="1"/>
  <c r="S454" i="1"/>
  <c r="S455" i="1"/>
  <c r="S456" i="1"/>
  <c r="S457" i="1"/>
  <c r="S458" i="1"/>
  <c r="S460" i="1"/>
  <c r="S461" i="1"/>
  <c r="S462" i="1"/>
  <c r="S463" i="1"/>
  <c r="S380" i="1"/>
  <c r="R453" i="1"/>
  <c r="R43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8" i="1"/>
  <c r="R387" i="1"/>
  <c r="R386" i="1"/>
  <c r="R385" i="1"/>
  <c r="R384" i="1"/>
  <c r="R383" i="1"/>
  <c r="R382" i="1"/>
  <c r="R381" i="1"/>
  <c r="R380" i="1"/>
  <c r="M380" i="1" l="1"/>
  <c r="S217" i="1" l="1"/>
  <c r="K208" i="1" l="1"/>
  <c r="K76" i="1"/>
  <c r="K191" i="1"/>
  <c r="I250" i="1" l="1"/>
  <c r="I249" i="1"/>
  <c r="G208" i="1"/>
  <c r="G191" i="1"/>
  <c r="I208" i="1"/>
  <c r="G57" i="1"/>
  <c r="G205" i="1"/>
  <c r="H208" i="1"/>
  <c r="G193" i="1"/>
  <c r="G81" i="1"/>
  <c r="G87" i="1"/>
  <c r="G121" i="1"/>
  <c r="G33" i="1"/>
  <c r="G76" i="1" l="1"/>
  <c r="G62" i="1"/>
  <c r="I76" i="1"/>
  <c r="K33" i="1"/>
  <c r="K50" i="1" l="1"/>
  <c r="K51" i="1"/>
  <c r="K48" i="1"/>
  <c r="K81" i="1"/>
  <c r="K193" i="1"/>
  <c r="K196" i="1"/>
  <c r="K202" i="1"/>
  <c r="I39" i="1" l="1"/>
  <c r="K57" i="1" l="1"/>
  <c r="S374" i="1" l="1"/>
  <c r="S356" i="1"/>
  <c r="S355" i="1"/>
  <c r="S352" i="1"/>
  <c r="S351" i="1"/>
  <c r="S350" i="1"/>
  <c r="S347" i="1"/>
  <c r="S271" i="1"/>
  <c r="S260" i="1"/>
  <c r="S250" i="1"/>
  <c r="S249" i="1"/>
  <c r="S202" i="1"/>
  <c r="S201" i="1"/>
  <c r="S200" i="1"/>
  <c r="S196" i="1"/>
  <c r="S193" i="1"/>
  <c r="S194" i="1"/>
  <c r="S78" i="1"/>
  <c r="S76" i="1"/>
  <c r="K73" i="1"/>
  <c r="S72" i="1"/>
  <c r="S70" i="1"/>
  <c r="S65" i="1"/>
  <c r="S64" i="1"/>
  <c r="S63" i="1"/>
  <c r="S57" i="1"/>
  <c r="S55" i="1"/>
  <c r="S52" i="1"/>
  <c r="S51" i="1"/>
  <c r="S50" i="1"/>
  <c r="S48" i="1"/>
  <c r="S39" i="1"/>
  <c r="S24" i="1"/>
  <c r="S18" i="1"/>
  <c r="K357" i="1"/>
  <c r="S357" i="1" s="1"/>
  <c r="R18" i="1" l="1"/>
  <c r="I73" i="1" l="1"/>
  <c r="I201" i="1"/>
  <c r="I200" i="1"/>
  <c r="I196" i="1"/>
  <c r="I193" i="1"/>
  <c r="I63" i="1"/>
  <c r="I347" i="1" l="1"/>
  <c r="I357" i="1"/>
  <c r="I48" i="1"/>
  <c r="I24" i="1"/>
  <c r="I51" i="1"/>
  <c r="I50" i="1" s="1"/>
  <c r="I62" i="1"/>
  <c r="I64" i="1"/>
  <c r="I70" i="1" l="1"/>
  <c r="I173" i="1"/>
  <c r="I179" i="1"/>
  <c r="I205" i="1"/>
  <c r="I204" i="1"/>
  <c r="J70" i="1" l="1"/>
  <c r="G260" i="1"/>
  <c r="G73" i="1"/>
  <c r="S73" i="1" s="1"/>
  <c r="S33" i="1"/>
  <c r="H248" i="1"/>
  <c r="H256" i="1"/>
  <c r="G357" i="1"/>
  <c r="G204" i="1"/>
  <c r="G201" i="1"/>
  <c r="G196" i="1"/>
  <c r="G181" i="1"/>
  <c r="G179" i="1"/>
  <c r="E166" i="1"/>
  <c r="G79" i="1"/>
  <c r="G80" i="1"/>
  <c r="G153" i="1"/>
  <c r="G18" i="1"/>
  <c r="G173" i="1" s="1"/>
  <c r="E81" i="1"/>
  <c r="E33" i="1"/>
  <c r="G248" i="1" l="1"/>
  <c r="S191" i="1" l="1"/>
  <c r="E89" i="1"/>
  <c r="G48" i="1"/>
  <c r="S121" i="1" l="1"/>
  <c r="G151" i="1"/>
  <c r="G145" i="1" s="1"/>
  <c r="G115" i="1"/>
  <c r="G166" i="1" s="1"/>
  <c r="H381" i="1"/>
  <c r="H204" i="1"/>
  <c r="H166" i="1"/>
  <c r="H145" i="1"/>
  <c r="H121" i="1"/>
  <c r="H115" i="1"/>
  <c r="H151" i="1"/>
  <c r="H87" i="1"/>
  <c r="H62" i="1"/>
  <c r="H76" i="1"/>
  <c r="H73" i="1" s="1"/>
  <c r="H72" i="1"/>
  <c r="H70" i="1"/>
  <c r="H24" i="1"/>
  <c r="H39" i="1" s="1"/>
  <c r="H48" i="1"/>
  <c r="H51" i="1"/>
  <c r="L434" i="1" l="1"/>
  <c r="H407" i="1" l="1"/>
  <c r="G380" i="1" l="1"/>
  <c r="I380" i="1"/>
  <c r="O380" i="1"/>
  <c r="Q380" i="1"/>
  <c r="G381" i="1"/>
  <c r="M381" i="1"/>
  <c r="O381" i="1"/>
  <c r="Q381" i="1"/>
  <c r="G406" i="1"/>
  <c r="H406" i="1"/>
  <c r="H380" i="1" s="1"/>
  <c r="M406" i="1"/>
  <c r="O406" i="1"/>
  <c r="Q406" i="1"/>
  <c r="G407" i="1"/>
  <c r="J407" i="1"/>
  <c r="J406" i="1" s="1"/>
  <c r="J381" i="1" s="1"/>
  <c r="J380" i="1" s="1"/>
  <c r="K407" i="1"/>
  <c r="M407" i="1"/>
  <c r="N407" i="1"/>
  <c r="N406" i="1" s="1"/>
  <c r="N381" i="1" s="1"/>
  <c r="N380" i="1" s="1"/>
  <c r="O407" i="1"/>
  <c r="P407" i="1"/>
  <c r="P406" i="1" s="1"/>
  <c r="P381" i="1" s="1"/>
  <c r="P380" i="1" s="1"/>
  <c r="Q407" i="1"/>
  <c r="F407" i="1"/>
  <c r="F406" i="1" s="1"/>
  <c r="F381" i="1" s="1"/>
  <c r="F380" i="1" s="1"/>
  <c r="G382" i="1"/>
  <c r="H382" i="1"/>
  <c r="I382" i="1"/>
  <c r="J382" i="1"/>
  <c r="K382" i="1"/>
  <c r="L382" i="1"/>
  <c r="M382" i="1"/>
  <c r="N382" i="1"/>
  <c r="O382" i="1"/>
  <c r="P382" i="1"/>
  <c r="Q382" i="1"/>
  <c r="F382" i="1"/>
  <c r="K406" i="1" l="1"/>
  <c r="P24" i="1"/>
  <c r="N24" i="1"/>
  <c r="L24" i="1"/>
  <c r="J24" i="1"/>
  <c r="K381" i="1" l="1"/>
  <c r="R87" i="1"/>
  <c r="K380" i="1" l="1"/>
  <c r="J205" i="1"/>
  <c r="K205" i="1"/>
  <c r="S205" i="1" s="1"/>
  <c r="L205" i="1"/>
  <c r="N205" i="1"/>
  <c r="P205" i="1"/>
  <c r="H205" i="1"/>
  <c r="J204" i="1"/>
  <c r="K204" i="1"/>
  <c r="L204" i="1"/>
  <c r="N204" i="1"/>
  <c r="P204" i="1"/>
  <c r="S204" i="1" l="1"/>
  <c r="P179" i="1"/>
  <c r="N179" i="1"/>
  <c r="L179" i="1"/>
  <c r="K179" i="1"/>
  <c r="S179" i="1" s="1"/>
  <c r="J179" i="1"/>
  <c r="P173" i="1"/>
  <c r="N173" i="1"/>
  <c r="L173" i="1"/>
  <c r="K173" i="1"/>
  <c r="K248" i="1" s="1"/>
  <c r="S248" i="1" s="1"/>
  <c r="S256" i="1" s="1"/>
  <c r="J173" i="1"/>
  <c r="H173" i="1" l="1"/>
  <c r="R173" i="1" l="1"/>
  <c r="J72" i="1"/>
  <c r="P39" i="1" l="1"/>
  <c r="N39" i="1"/>
  <c r="L39" i="1"/>
  <c r="J39" i="1"/>
  <c r="F249" i="1" l="1"/>
  <c r="R357" i="1" l="1"/>
  <c r="R350" i="1"/>
  <c r="R351" i="1"/>
  <c r="R347" i="1"/>
  <c r="H250" i="1"/>
  <c r="R249" i="1"/>
  <c r="R174" i="1"/>
  <c r="S174" i="1"/>
  <c r="R175" i="1"/>
  <c r="S175" i="1"/>
  <c r="R176" i="1"/>
  <c r="S176" i="1"/>
  <c r="R177" i="1"/>
  <c r="S177" i="1"/>
  <c r="R178" i="1"/>
  <c r="S178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2" i="1"/>
  <c r="S192" i="1"/>
  <c r="R193" i="1"/>
  <c r="R194" i="1"/>
  <c r="R195" i="1"/>
  <c r="S195" i="1"/>
  <c r="R196" i="1"/>
  <c r="R197" i="1"/>
  <c r="S197" i="1"/>
  <c r="R198" i="1"/>
  <c r="S198" i="1"/>
  <c r="R199" i="1"/>
  <c r="S199" i="1"/>
  <c r="R200" i="1"/>
  <c r="R201" i="1"/>
  <c r="R202" i="1"/>
  <c r="R203" i="1"/>
  <c r="S203" i="1"/>
  <c r="R204" i="1"/>
  <c r="R205" i="1"/>
  <c r="R206" i="1"/>
  <c r="S206" i="1"/>
  <c r="R207" i="1"/>
  <c r="S207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R218" i="1"/>
  <c r="S218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51" i="1"/>
  <c r="S251" i="1"/>
  <c r="S252" i="1"/>
  <c r="R253" i="1"/>
  <c r="S253" i="1"/>
  <c r="R254" i="1"/>
  <c r="S254" i="1"/>
  <c r="R255" i="1"/>
  <c r="S255" i="1"/>
  <c r="R257" i="1"/>
  <c r="S257" i="1"/>
  <c r="R258" i="1"/>
  <c r="S258" i="1"/>
  <c r="R260" i="1"/>
  <c r="R261" i="1"/>
  <c r="S261" i="1"/>
  <c r="R262" i="1"/>
  <c r="S262" i="1"/>
  <c r="R263" i="1"/>
  <c r="S263" i="1"/>
  <c r="R264" i="1"/>
  <c r="S264" i="1"/>
  <c r="R265" i="1"/>
  <c r="S265" i="1"/>
  <c r="R266" i="1"/>
  <c r="S266" i="1"/>
  <c r="R267" i="1"/>
  <c r="S267" i="1"/>
  <c r="R268" i="1"/>
  <c r="S268" i="1"/>
  <c r="R269" i="1"/>
  <c r="S269" i="1"/>
  <c r="R270" i="1"/>
  <c r="S270" i="1"/>
  <c r="R271" i="1"/>
  <c r="R272" i="1"/>
  <c r="S272" i="1"/>
  <c r="R273" i="1"/>
  <c r="S273" i="1"/>
  <c r="R274" i="1"/>
  <c r="S274" i="1"/>
  <c r="R275" i="1"/>
  <c r="S275" i="1"/>
  <c r="R276" i="1"/>
  <c r="S276" i="1"/>
  <c r="R277" i="1"/>
  <c r="S277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89" i="1"/>
  <c r="S289" i="1"/>
  <c r="R290" i="1"/>
  <c r="S290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3" i="1"/>
  <c r="S313" i="1"/>
  <c r="R314" i="1"/>
  <c r="S314" i="1"/>
  <c r="R315" i="1"/>
  <c r="S315" i="1"/>
  <c r="R316" i="1"/>
  <c r="S316" i="1"/>
  <c r="R317" i="1"/>
  <c r="S317" i="1"/>
  <c r="R319" i="1"/>
  <c r="S319" i="1"/>
  <c r="R320" i="1"/>
  <c r="S320" i="1"/>
  <c r="R321" i="1"/>
  <c r="S321" i="1"/>
  <c r="R322" i="1"/>
  <c r="S322" i="1"/>
  <c r="R323" i="1"/>
  <c r="S323" i="1"/>
  <c r="R324" i="1"/>
  <c r="S324" i="1"/>
  <c r="S19" i="1"/>
  <c r="S20" i="1"/>
  <c r="S21" i="1"/>
  <c r="S22" i="1"/>
  <c r="S23" i="1"/>
  <c r="S25" i="1"/>
  <c r="S26" i="1"/>
  <c r="S27" i="1"/>
  <c r="S28" i="1"/>
  <c r="S29" i="1"/>
  <c r="S30" i="1"/>
  <c r="S31" i="1"/>
  <c r="S34" i="1"/>
  <c r="S35" i="1"/>
  <c r="S36" i="1"/>
  <c r="S37" i="1"/>
  <c r="S38" i="1"/>
  <c r="S40" i="1"/>
  <c r="S41" i="1"/>
  <c r="S42" i="1"/>
  <c r="S43" i="1"/>
  <c r="S44" i="1"/>
  <c r="S45" i="1"/>
  <c r="S46" i="1"/>
  <c r="S49" i="1"/>
  <c r="S53" i="1"/>
  <c r="S54" i="1"/>
  <c r="S56" i="1"/>
  <c r="S58" i="1"/>
  <c r="S59" i="1"/>
  <c r="S60" i="1"/>
  <c r="S61" i="1"/>
  <c r="S62" i="1"/>
  <c r="S66" i="1"/>
  <c r="S67" i="1"/>
  <c r="S68" i="1"/>
  <c r="S69" i="1"/>
  <c r="S71" i="1"/>
  <c r="S74" i="1"/>
  <c r="S75" i="1"/>
  <c r="S79" i="1"/>
  <c r="S80" i="1"/>
  <c r="S82" i="1"/>
  <c r="S83" i="1"/>
  <c r="S84" i="1"/>
  <c r="S85" i="1"/>
  <c r="S86" i="1"/>
  <c r="S88" i="1"/>
  <c r="S90" i="1"/>
  <c r="S91" i="1"/>
  <c r="S92" i="1"/>
  <c r="S93" i="1"/>
  <c r="S94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6" i="1"/>
  <c r="S117" i="1"/>
  <c r="S118" i="1"/>
  <c r="S119" i="1"/>
  <c r="S120" i="1"/>
  <c r="S122" i="1"/>
  <c r="S124" i="1"/>
  <c r="S125" i="1"/>
  <c r="S126" i="1"/>
  <c r="S127" i="1"/>
  <c r="S128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6" i="1"/>
  <c r="S147" i="1"/>
  <c r="S148" i="1"/>
  <c r="S149" i="1"/>
  <c r="S150" i="1"/>
  <c r="S152" i="1"/>
  <c r="S153" i="1"/>
  <c r="S155" i="1"/>
  <c r="S156" i="1"/>
  <c r="S157" i="1"/>
  <c r="S158" i="1"/>
  <c r="S159" i="1"/>
  <c r="S160" i="1"/>
  <c r="S162" i="1"/>
  <c r="S163" i="1"/>
  <c r="S164" i="1"/>
  <c r="S167" i="1"/>
  <c r="S168" i="1"/>
  <c r="S169" i="1"/>
  <c r="S170" i="1"/>
  <c r="S171" i="1"/>
  <c r="R19" i="1"/>
  <c r="R20" i="1"/>
  <c r="R21" i="1"/>
  <c r="R22" i="1"/>
  <c r="R23" i="1"/>
  <c r="R25" i="1"/>
  <c r="R26" i="1"/>
  <c r="R27" i="1"/>
  <c r="R28" i="1"/>
  <c r="R29" i="1"/>
  <c r="R30" i="1"/>
  <c r="R31" i="1"/>
  <c r="R34" i="1"/>
  <c r="R35" i="1"/>
  <c r="R36" i="1"/>
  <c r="R37" i="1"/>
  <c r="R38" i="1"/>
  <c r="R40" i="1"/>
  <c r="R41" i="1"/>
  <c r="R42" i="1"/>
  <c r="R43" i="1"/>
  <c r="R44" i="1"/>
  <c r="R45" i="1"/>
  <c r="R46" i="1"/>
  <c r="R49" i="1"/>
  <c r="R52" i="1"/>
  <c r="R53" i="1"/>
  <c r="R54" i="1"/>
  <c r="R56" i="1"/>
  <c r="R57" i="1"/>
  <c r="R58" i="1"/>
  <c r="R59" i="1"/>
  <c r="R60" i="1"/>
  <c r="R61" i="1"/>
  <c r="R62" i="1"/>
  <c r="R66" i="1"/>
  <c r="R67" i="1"/>
  <c r="R68" i="1"/>
  <c r="R69" i="1"/>
  <c r="R71" i="1"/>
  <c r="R74" i="1"/>
  <c r="R75" i="1"/>
  <c r="R78" i="1"/>
  <c r="R79" i="1"/>
  <c r="R80" i="1"/>
  <c r="R82" i="1"/>
  <c r="R83" i="1"/>
  <c r="R84" i="1"/>
  <c r="R85" i="1"/>
  <c r="R86" i="1"/>
  <c r="R90" i="1"/>
  <c r="R91" i="1"/>
  <c r="R92" i="1"/>
  <c r="R93" i="1"/>
  <c r="R94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6" i="1"/>
  <c r="R117" i="1"/>
  <c r="R118" i="1"/>
  <c r="R119" i="1"/>
  <c r="R120" i="1"/>
  <c r="R122" i="1"/>
  <c r="R124" i="1"/>
  <c r="R125" i="1"/>
  <c r="R126" i="1"/>
  <c r="R127" i="1"/>
  <c r="R128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6" i="1"/>
  <c r="R147" i="1"/>
  <c r="R148" i="1"/>
  <c r="R149" i="1"/>
  <c r="R150" i="1"/>
  <c r="R152" i="1"/>
  <c r="R153" i="1"/>
  <c r="R155" i="1"/>
  <c r="R156" i="1"/>
  <c r="R157" i="1"/>
  <c r="R158" i="1"/>
  <c r="R159" i="1"/>
  <c r="R160" i="1"/>
  <c r="R162" i="1"/>
  <c r="R163" i="1"/>
  <c r="R164" i="1"/>
  <c r="R167" i="1"/>
  <c r="R168" i="1"/>
  <c r="R169" i="1"/>
  <c r="R170" i="1"/>
  <c r="R171" i="1"/>
  <c r="K256" i="1"/>
  <c r="F252" i="1"/>
  <c r="F256" i="1" s="1"/>
  <c r="S173" i="1"/>
  <c r="S381" i="1" l="1"/>
  <c r="R252" i="1"/>
  <c r="F250" i="1"/>
  <c r="R250" i="1" s="1"/>
  <c r="G249" i="1" l="1"/>
  <c r="F166" i="1"/>
  <c r="G256" i="1" l="1"/>
  <c r="G250" i="1"/>
  <c r="E454" i="1"/>
  <c r="E453" i="1" s="1"/>
  <c r="D454" i="1"/>
  <c r="D453" i="1" s="1"/>
  <c r="Q453" i="1"/>
  <c r="P453" i="1"/>
  <c r="O453" i="1"/>
  <c r="N453" i="1"/>
  <c r="M453" i="1"/>
  <c r="L453" i="1"/>
  <c r="K453" i="1"/>
  <c r="J453" i="1"/>
  <c r="I453" i="1"/>
  <c r="H453" i="1"/>
  <c r="G453" i="1"/>
  <c r="F453" i="1"/>
  <c r="E406" i="1"/>
  <c r="E381" i="1" s="1"/>
  <c r="E380" i="1" s="1"/>
  <c r="D406" i="1"/>
  <c r="D381" i="1" s="1"/>
  <c r="D380" i="1" s="1"/>
  <c r="D347" i="1"/>
  <c r="N208" i="1"/>
  <c r="L208" i="1"/>
  <c r="I154" i="1"/>
  <c r="S154" i="1" s="1"/>
  <c r="H154" i="1"/>
  <c r="R154" i="1" s="1"/>
  <c r="F145" i="1"/>
  <c r="Q89" i="1"/>
  <c r="Q123" i="1" s="1"/>
  <c r="P89" i="1"/>
  <c r="P123" i="1" s="1"/>
  <c r="O89" i="1"/>
  <c r="O123" i="1" s="1"/>
  <c r="N89" i="1"/>
  <c r="N123" i="1" s="1"/>
  <c r="M89" i="1"/>
  <c r="M123" i="1" s="1"/>
  <c r="L89" i="1"/>
  <c r="L123" i="1" s="1"/>
  <c r="K89" i="1"/>
  <c r="K123" i="1" s="1"/>
  <c r="J89" i="1"/>
  <c r="J123" i="1" s="1"/>
  <c r="I89" i="1"/>
  <c r="I123" i="1" s="1"/>
  <c r="H89" i="1"/>
  <c r="H123" i="1" s="1"/>
  <c r="G123" i="1"/>
  <c r="F89" i="1"/>
  <c r="F123" i="1" s="1"/>
  <c r="D89" i="1"/>
  <c r="D123" i="1" s="1"/>
  <c r="D153" i="1" s="1"/>
  <c r="F88" i="1"/>
  <c r="R88" i="1" s="1"/>
  <c r="N121" i="1"/>
  <c r="N33" i="1" s="1"/>
  <c r="N191" i="1" s="1"/>
  <c r="N248" i="1" s="1"/>
  <c r="N256" i="1" s="1"/>
  <c r="L121" i="1"/>
  <c r="L33" i="1" s="1"/>
  <c r="L191" i="1" s="1"/>
  <c r="L248" i="1" s="1"/>
  <c r="L256" i="1" s="1"/>
  <c r="J121" i="1"/>
  <c r="J33" i="1" s="1"/>
  <c r="J191" i="1" s="1"/>
  <c r="J248" i="1" s="1"/>
  <c r="J256" i="1" s="1"/>
  <c r="E87" i="1"/>
  <c r="E121" i="1" s="1"/>
  <c r="E151" i="1" s="1"/>
  <c r="D87" i="1"/>
  <c r="D121" i="1" s="1"/>
  <c r="D151" i="1" s="1"/>
  <c r="N115" i="1"/>
  <c r="N151" i="1" s="1"/>
  <c r="N145" i="1" s="1"/>
  <c r="L115" i="1"/>
  <c r="L151" i="1" s="1"/>
  <c r="J115" i="1"/>
  <c r="J151" i="1" s="1"/>
  <c r="J161" i="1" s="1"/>
  <c r="D81" i="1"/>
  <c r="D115" i="1" s="1"/>
  <c r="D166" i="1" s="1"/>
  <c r="D171" i="1" s="1"/>
  <c r="F73" i="1"/>
  <c r="E73" i="1"/>
  <c r="F70" i="1"/>
  <c r="E70" i="1"/>
  <c r="P64" i="1"/>
  <c r="N64" i="1"/>
  <c r="L64" i="1"/>
  <c r="R55" i="1"/>
  <c r="P51" i="1"/>
  <c r="P50" i="1" s="1"/>
  <c r="N51" i="1"/>
  <c r="N50" i="1" s="1"/>
  <c r="L51" i="1"/>
  <c r="L50" i="1" s="1"/>
  <c r="J51" i="1"/>
  <c r="J50" i="1" s="1"/>
  <c r="H50" i="1"/>
  <c r="E51" i="1"/>
  <c r="F50" i="1"/>
  <c r="E50" i="1"/>
  <c r="E48" i="1" s="1"/>
  <c r="D50" i="1"/>
  <c r="D48" i="1" s="1"/>
  <c r="N48" i="1"/>
  <c r="L48" i="1"/>
  <c r="J48" i="1"/>
  <c r="E115" i="1"/>
  <c r="E26" i="1"/>
  <c r="E123" i="1" s="1"/>
  <c r="E153" i="1" s="1"/>
  <c r="K87" i="1"/>
  <c r="S87" i="1" s="1"/>
  <c r="H179" i="1"/>
  <c r="R179" i="1" s="1"/>
  <c r="S115" i="1" l="1"/>
  <c r="S81" i="1"/>
  <c r="J208" i="1"/>
  <c r="R39" i="1"/>
  <c r="S208" i="1"/>
  <c r="N161" i="1"/>
  <c r="L145" i="1"/>
  <c r="L161" i="1"/>
  <c r="R50" i="1"/>
  <c r="R24" i="1"/>
  <c r="R89" i="1"/>
  <c r="S89" i="1"/>
  <c r="R123" i="1"/>
  <c r="S123" i="1"/>
  <c r="P115" i="1"/>
  <c r="P151" i="1" s="1"/>
  <c r="R81" i="1"/>
  <c r="R51" i="1"/>
  <c r="R63" i="1"/>
  <c r="E145" i="1"/>
  <c r="K166" i="1"/>
  <c r="K151" i="1"/>
  <c r="D145" i="1"/>
  <c r="N166" i="1"/>
  <c r="J166" i="1"/>
  <c r="P48" i="1"/>
  <c r="R48" i="1" s="1"/>
  <c r="L166" i="1"/>
  <c r="J145" i="1"/>
  <c r="P121" i="1"/>
  <c r="R121" i="1" l="1"/>
  <c r="P33" i="1"/>
  <c r="H191" i="1"/>
  <c r="P166" i="1"/>
  <c r="R115" i="1"/>
  <c r="H161" i="1"/>
  <c r="R151" i="1"/>
  <c r="P145" i="1"/>
  <c r="R145" i="1" s="1"/>
  <c r="P161" i="1"/>
  <c r="S145" i="1"/>
  <c r="K161" i="1"/>
  <c r="L72" i="1"/>
  <c r="J76" i="1"/>
  <c r="J73" i="1" s="1"/>
  <c r="R33" i="1" l="1"/>
  <c r="P191" i="1"/>
  <c r="R191" i="1"/>
  <c r="R161" i="1"/>
  <c r="N72" i="1"/>
  <c r="L70" i="1"/>
  <c r="L76" i="1" s="1"/>
  <c r="L73" i="1" s="1"/>
  <c r="M70" i="1"/>
  <c r="I33" i="1" l="1"/>
  <c r="P248" i="1"/>
  <c r="P208" i="1"/>
  <c r="R208" i="1" s="1"/>
  <c r="P72" i="1"/>
  <c r="R72" i="1" s="1"/>
  <c r="N70" i="1"/>
  <c r="N76" i="1" s="1"/>
  <c r="N73" i="1" s="1"/>
  <c r="I81" i="1" l="1"/>
  <c r="I191" i="1"/>
  <c r="R248" i="1"/>
  <c r="P256" i="1"/>
  <c r="R256" i="1" s="1"/>
  <c r="P70" i="1"/>
  <c r="R70" i="1" s="1"/>
  <c r="I248" i="1" l="1"/>
  <c r="I87" i="1"/>
  <c r="P76" i="1"/>
  <c r="I256" i="1" l="1"/>
  <c r="I121" i="1"/>
  <c r="P73" i="1"/>
  <c r="I115" i="1" l="1"/>
  <c r="I166" i="1" l="1"/>
  <c r="S166" i="1" s="1"/>
  <c r="I151" i="1"/>
  <c r="R65" i="1"/>
  <c r="H64" i="1"/>
  <c r="R64" i="1" s="1"/>
  <c r="R76" i="1"/>
  <c r="I145" i="1" l="1"/>
  <c r="I161" i="1"/>
  <c r="S161" i="1" s="1"/>
  <c r="S151" i="1"/>
  <c r="R73" i="1"/>
  <c r="R166" i="1"/>
</calcChain>
</file>

<file path=xl/sharedStrings.xml><?xml version="1.0" encoding="utf-8"?>
<sst xmlns="http://schemas.openxmlformats.org/spreadsheetml/2006/main" count="1785" uniqueCount="744">
  <si>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</si>
  <si>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АО "ОЭЗ ППТ "Алабуга"</t>
    </r>
  </si>
  <si>
    <t xml:space="preserve">                                                                             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</si>
  <si>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9.8000000000000007"/>
        <color theme="1"/>
        <rFont val="Times New Roman"/>
        <family val="1"/>
        <charset val="204"/>
      </rPr>
      <t>Республика Татарстан</t>
    </r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</si>
  <si>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</si>
  <si>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</si>
  <si>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</si>
  <si>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</si>
  <si>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</si>
  <si>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Итого за период реализации инвестиционной программы</t>
  </si>
  <si>
    <t>Факт</t>
  </si>
  <si>
    <t>План**</t>
  </si>
  <si>
    <t>Предложение по корректировке  утвержденного плана</t>
  </si>
  <si>
    <t xml:space="preserve">План 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</si>
  <si>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</si>
  <si>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</si>
  <si>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</si>
  <si>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</si>
  <si>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</si>
  <si>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</si>
  <si>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</si>
  <si>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</si>
  <si>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</si>
  <si>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</si>
  <si>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</si>
  <si>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</si>
  <si>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</si>
  <si>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</si>
  <si>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</si>
  <si>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</si>
  <si>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</si>
  <si>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</si>
  <si>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</si>
  <si>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</si>
  <si>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</si>
  <si>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</si>
  <si>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</si>
  <si>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</si>
  <si>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</si>
  <si>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</si>
  <si>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</si>
  <si>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</si>
  <si>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</si>
  <si>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</si>
  <si>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</si>
  <si>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</si>
  <si>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</si>
  <si>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</si>
  <si>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</si>
  <si>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</si>
  <si>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</si>
  <si>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</si>
  <si>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</si>
  <si>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</si>
  <si>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</si>
  <si>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</si>
  <si>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</si>
  <si>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деятельность*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</si>
  <si>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</si>
  <si>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</si>
  <si>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</si>
  <si>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</si>
  <si>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</si>
  <si>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</si>
  <si>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</si>
  <si>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</si>
  <si>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</si>
  <si>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</si>
  <si>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</si>
  <si>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</si>
  <si>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</si>
  <si>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</si>
  <si>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</si>
  <si>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</si>
  <si>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х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</si>
  <si>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</si>
  <si>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</si>
  <si>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</si>
  <si>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</si>
  <si>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</si>
  <si>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</si>
  <si>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</si>
  <si>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</si>
  <si>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</si>
  <si>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</si>
  <si>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</si>
  <si>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</si>
  <si>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</si>
  <si>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</si>
  <si>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</si>
  <si>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</si>
  <si>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</si>
  <si>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</si>
  <si>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</si>
  <si>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</si>
  <si>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</si>
  <si>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</si>
  <si>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</si>
  <si>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</si>
  <si>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</si>
  <si>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</si>
  <si>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</si>
  <si>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</si>
  <si>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</si>
  <si>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</si>
  <si>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</si>
  <si>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</si>
  <si>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</si>
  <si>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</si>
  <si>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</si>
  <si>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</si>
  <si>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</si>
  <si>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</si>
  <si>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</si>
  <si>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</si>
  <si>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</si>
  <si>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</si>
  <si>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</si>
  <si>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</si>
  <si>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</si>
  <si>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</si>
  <si>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</si>
  <si>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</si>
  <si>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</si>
  <si>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</si>
  <si>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</si>
  <si>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</si>
  <si>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</si>
  <si>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</si>
  <si>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</si>
  <si>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</si>
  <si>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</si>
  <si>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</si>
  <si>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</si>
  <si>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</si>
  <si>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</si>
  <si>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</si>
  <si>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</si>
  <si>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</si>
  <si>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</si>
  <si>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</si>
  <si>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</si>
  <si>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</si>
  <si>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</si>
  <si>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</si>
  <si>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</si>
  <si>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</si>
  <si>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</si>
  <si>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</si>
  <si>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</si>
  <si>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</si>
  <si>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</si>
  <si>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</si>
  <si>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</si>
  <si>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</si>
  <si>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</si>
  <si>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</si>
  <si>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</si>
  <si>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</si>
  <si>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</si>
  <si>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</si>
  <si>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</si>
  <si>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</si>
  <si>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</si>
  <si>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</si>
  <si>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</si>
  <si>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</si>
  <si>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</si>
  <si>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</si>
  <si>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</si>
  <si>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</si>
  <si>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</si>
  <si>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</si>
  <si>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</si>
  <si>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</si>
  <si>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</si>
  <si>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</si>
  <si>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</si>
  <si>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</si>
  <si>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</si>
  <si>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</si>
  <si>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</si>
  <si>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</si>
  <si>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</si>
  <si>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</si>
  <si>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</si>
  <si>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</si>
  <si>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</si>
  <si>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</si>
  <si>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</si>
  <si>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</si>
  <si>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</si>
  <si>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</si>
  <si>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</si>
  <si>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</si>
  <si>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</si>
  <si>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</si>
  <si>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</si>
  <si>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</si>
  <si>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</si>
  <si>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</si>
  <si>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</si>
  <si>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</si>
  <si>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</si>
  <si>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</si>
  <si>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</si>
  <si>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</si>
  <si>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</si>
  <si>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</si>
  <si>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</si>
  <si>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</si>
  <si>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</si>
  <si>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</si>
  <si>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</si>
  <si>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</si>
  <si>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</si>
  <si>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</si>
  <si>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</si>
  <si>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</si>
  <si>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</si>
  <si>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</si>
  <si>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</si>
  <si>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</si>
  <si>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</si>
  <si>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</si>
  <si>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</si>
  <si>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</si>
  <si>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</si>
  <si>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</si>
  <si>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</si>
  <si>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деятельность*;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</si>
  <si>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</si>
  <si>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</si>
  <si>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</si>
  <si>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</si>
  <si>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</si>
  <si>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</si>
  <si>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</si>
  <si>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</si>
  <si>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</si>
  <si>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</si>
  <si>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</si>
  <si>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</si>
  <si>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</si>
  <si>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</si>
  <si>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</si>
  <si>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</si>
  <si>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</si>
  <si>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</si>
  <si>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</si>
  <si>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</si>
  <si>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</si>
  <si>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</si>
  <si>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</si>
  <si>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</si>
  <si>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</si>
  <si>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</si>
  <si>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</si>
  <si>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</si>
  <si>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</si>
  <si>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</si>
  <si>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</si>
  <si>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</si>
  <si>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</si>
  <si>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</si>
  <si>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</si>
  <si>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</si>
  <si>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</si>
  <si>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</si>
  <si>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</si>
  <si>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</si>
  <si>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</si>
  <si>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</si>
  <si>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</si>
  <si>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</si>
  <si>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</si>
  <si>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</si>
  <si>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</si>
  <si>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</si>
  <si>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</si>
  <si>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</si>
  <si>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</si>
  <si>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</si>
  <si>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</si>
  <si>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</si>
  <si>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</si>
  <si>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</si>
  <si>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</si>
  <si>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</si>
  <si>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</si>
  <si>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</si>
  <si>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</si>
  <si>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</si>
  <si>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</si>
  <si>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</si>
  <si>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</si>
  <si>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</si>
  <si>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</si>
  <si>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</si>
  <si>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</si>
  <si>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</si>
  <si>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</si>
  <si>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</si>
  <si>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</si>
  <si>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</si>
  <si>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</si>
  <si>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</si>
  <si>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</si>
  <si>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</si>
  <si>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</si>
  <si>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</si>
  <si>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</si>
  <si>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</si>
  <si>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</si>
  <si>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</si>
  <si>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</si>
  <si>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</si>
  <si>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</si>
  <si>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</si>
  <si>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</si>
  <si>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</si>
  <si>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</si>
  <si>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</si>
  <si>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</si>
  <si>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</si>
  <si>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</si>
  <si>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</si>
  <si>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</si>
  <si>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</si>
  <si>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</si>
  <si>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</si>
  <si>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</si>
  <si>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</si>
  <si>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</si>
  <si>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</si>
  <si>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</si>
  <si>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</si>
  <si>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</si>
  <si>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</si>
  <si>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</si>
  <si>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</si>
  <si>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</si>
  <si>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</si>
  <si>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</si>
  <si>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</si>
  <si>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</si>
  <si>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</si>
  <si>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</si>
  <si>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</si>
  <si>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</si>
  <si>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</si>
  <si>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</si>
  <si>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</si>
  <si>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</si>
  <si>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</si>
  <si>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</si>
  <si>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</si>
  <si>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</si>
  <si>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</si>
  <si>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</si>
  <si>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</si>
  <si>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</si>
  <si>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</si>
  <si>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</si>
  <si>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</si>
  <si>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</si>
  <si>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</si>
  <si>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</si>
  <si>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</si>
  <si>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</si>
  <si>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</si>
  <si>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</si>
  <si>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</si>
  <si>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</si>
  <si>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</si>
  <si>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</si>
  <si>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</si>
  <si>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</si>
  <si>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</si>
  <si>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</si>
  <si>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</si>
  <si>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</si>
  <si>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</si>
  <si>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</si>
  <si>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</si>
  <si>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</si>
  <si>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</si>
  <si>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</si>
  <si>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</si>
  <si>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</si>
  <si>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</si>
  <si>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</si>
  <si>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</si>
  <si>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</si>
  <si>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</si>
  <si>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</si>
  <si>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</si>
  <si>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</si>
  <si>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</si>
  <si>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</si>
  <si>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</si>
  <si>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</si>
  <si>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</si>
  <si>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</si>
  <si>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</si>
  <si>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</si>
  <si>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</si>
  <si>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</si>
  <si>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</si>
  <si>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</si>
  <si>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</si>
  <si>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</si>
  <si>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</si>
  <si>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</si>
  <si>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</si>
  <si>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</si>
  <si>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</si>
  <si>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</si>
  <si>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</si>
  <si>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</si>
  <si>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</si>
  <si>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</si>
  <si>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</si>
  <si>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</si>
  <si>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</si>
  <si>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</si>
  <si>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</si>
  <si>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</si>
  <si>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</si>
  <si>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</si>
  <si>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</si>
  <si>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</si>
  <si>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</si>
  <si>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</si>
  <si>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</si>
  <si>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</si>
  <si>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</si>
  <si>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</si>
  <si>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</si>
  <si>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</si>
  <si>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</si>
  <si>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</si>
  <si>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</si>
  <si>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</si>
  <si>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</si>
  <si>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</si>
  <si>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</si>
  <si>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</si>
  <si>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</si>
  <si>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</si>
  <si>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</si>
  <si>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</si>
  <si>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</si>
  <si>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</si>
  <si>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</si>
  <si>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</si>
  <si>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</si>
  <si>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</si>
  <si>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</si>
  <si>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</si>
  <si>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</si>
  <si>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</si>
  <si>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</si>
  <si>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</si>
  <si>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</si>
  <si>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</si>
  <si>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</si>
  <si>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</si>
  <si>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</si>
  <si>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</si>
  <si>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</si>
  <si>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</si>
  <si>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</si>
  <si>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</si>
  <si>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</si>
  <si>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</si>
  <si>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</si>
  <si>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</si>
  <si>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</si>
  <si>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</si>
  <si>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</si>
  <si>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</si>
  <si>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</si>
  <si>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</si>
  <si>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</si>
  <si>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</si>
  <si>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</si>
  <si>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</si>
  <si>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</si>
  <si>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</si>
  <si>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</si>
  <si>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</si>
  <si>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</si>
  <si>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</si>
  <si>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</si>
  <si>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</si>
  <si>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</si>
  <si>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</si>
  <si>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</si>
  <si>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</si>
  <si>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</si>
  <si>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</si>
  <si>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</si>
  <si>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</si>
  <si>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</si>
  <si>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</si>
  <si>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</si>
  <si>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</si>
  <si>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</si>
  <si>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</si>
  <si>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</si>
  <si>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</si>
  <si>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</si>
  <si>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</si>
  <si>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</si>
  <si>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</si>
  <si>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</si>
  <si>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</si>
  <si>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</si>
  <si>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</si>
  <si>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</si>
  <si>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</si>
  <si>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</si>
  <si>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</si>
  <si>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</si>
  <si>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</si>
  <si>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</si>
  <si>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</si>
  <si>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</si>
  <si>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</si>
  <si>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</si>
  <si>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</si>
  <si>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</si>
  <si>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</si>
  <si>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</si>
  <si>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</si>
  <si>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</si>
  <si>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</si>
  <si>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</si>
  <si>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</si>
  <si>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</si>
  <si>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</si>
  <si>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</si>
  <si>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</si>
  <si>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</si>
  <si>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</si>
  <si>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</si>
  <si>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</si>
  <si>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</si>
  <si>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</si>
  <si>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</si>
  <si>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</si>
  <si>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</si>
  <si>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</si>
  <si>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</si>
  <si>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</si>
  <si>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</si>
  <si>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</si>
  <si>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</si>
  <si>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</si>
  <si>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</si>
  <si>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</si>
  <si>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</si>
  <si>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</si>
  <si>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</si>
  <si>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</si>
  <si>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</si>
  <si>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</si>
  <si>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</si>
  <si>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</si>
  <si>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</si>
  <si>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</si>
  <si>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</si>
  <si>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</si>
  <si>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</si>
  <si>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</si>
  <si>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</si>
  <si>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</si>
  <si>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</si>
  <si>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</si>
  <si>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</si>
  <si>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</si>
  <si>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</si>
  <si>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</si>
  <si>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</si>
  <si>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</si>
  <si>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</si>
  <si>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</si>
  <si>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</si>
  <si>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</si>
  <si>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</si>
  <si>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</si>
  <si>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</si>
  <si>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</si>
  <si>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</si>
  <si>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</si>
  <si>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</si>
  <si>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</si>
  <si>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</si>
  <si>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</si>
  <si>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</si>
  <si>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</si>
  <si>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</si>
  <si>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</si>
  <si>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</si>
  <si>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</si>
  <si>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</si>
  <si>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</si>
  <si>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</si>
  <si>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</si>
  <si>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</si>
  <si>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</si>
  <si>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</si>
  <si>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</si>
  <si>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</si>
  <si>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</si>
  <si>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</si>
  <si>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</si>
  <si>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</si>
  <si>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</si>
  <si>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</si>
  <si>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</si>
  <si>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</si>
  <si>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4.11</t>
  </si>
  <si>
    <t>4.12</t>
  </si>
  <si>
    <t>4.13</t>
  </si>
  <si>
    <t>4.14</t>
  </si>
  <si>
    <t>4.15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</si>
  <si>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</si>
  <si>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</si>
  <si>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</si>
  <si>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</si>
  <si>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</si>
  <si>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</si>
  <si>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</si>
  <si>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</si>
  <si>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</si>
  <si>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</si>
  <si>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</si>
  <si>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</si>
  <si>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</si>
  <si>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</si>
  <si>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</si>
  <si>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</si>
  <si>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</si>
  <si>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</si>
  <si>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</si>
  <si>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</si>
  <si>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</si>
  <si>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</si>
  <si>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</si>
  <si>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</si>
  <si>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</si>
  <si>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</si>
  <si>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</si>
  <si>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</si>
  <si>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</si>
  <si>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</si>
  <si>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</si>
  <si>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</si>
  <si>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</si>
  <si>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</si>
  <si>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</si>
  <si>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</si>
  <si>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</si>
  <si>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</si>
  <si>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</si>
  <si>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</si>
  <si>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</si>
  <si>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</si>
  <si>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</si>
  <si>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</si>
  <si>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</si>
  <si>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</si>
  <si>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</si>
  <si>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</si>
  <si>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</si>
  <si>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</si>
  <si>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</si>
  <si>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</si>
  <si>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</si>
  <si>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</si>
  <si>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</si>
  <si>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</si>
  <si>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</si>
  <si>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</si>
  <si>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</si>
  <si>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</si>
  <si>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</si>
  <si>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</si>
  <si>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</si>
  <si>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</si>
  <si>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</si>
  <si>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</si>
  <si>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</si>
  <si>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</si>
  <si>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</si>
  <si>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</si>
  <si>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</si>
  <si>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</si>
  <si>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</si>
  <si>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</si>
  <si>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</si>
  <si>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</si>
  <si>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</si>
  <si>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</si>
  <si>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</si>
  <si>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</si>
  <si>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</si>
  <si>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</si>
  <si>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</si>
  <si>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</si>
  <si>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</si>
  <si>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</si>
  <si>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</si>
  <si>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</si>
  <si>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</si>
  <si>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</si>
  <si>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</si>
  <si>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</si>
  <si>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</si>
  <si>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</si>
  <si>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</si>
  <si>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</si>
  <si>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</si>
  <si>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</si>
  <si>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</si>
  <si>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</si>
  <si>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</si>
  <si>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</si>
  <si>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</si>
  <si>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</si>
  <si>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</si>
  <si>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</si>
  <si>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</si>
  <si>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</si>
  <si>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*</t>
  </si>
  <si>
    <t>относится к сведениям, составляющим государственную тайну</t>
  </si>
  <si>
    <t>**</t>
  </si>
  <si>
    <t>Указаны утвержденные ГКРТТ значения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</si>
  <si>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</si>
  <si>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Год раскрытия информации: 2025</t>
  </si>
  <si>
    <t>Предложение по корректировке  утвержденного плана**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</si>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</sst>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.8000000000000007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1" fillId="2" borderId="0" xfId="2" applyFont="1" applyFill="1"/>
    <xf numFmtId="49" fontId="8" fillId="2" borderId="0" xfId="2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justify" vertical="center"/>
    </xf>
    <xf numFmtId="0" fontId="8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4" fontId="1" fillId="2" borderId="0" xfId="2" applyNumberFormat="1" applyFont="1" applyFill="1"/>
    <xf numFmtId="0" fontId="14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0" fontId="13" fillId="2" borderId="0" xfId="2" applyFont="1" applyFill="1" applyAlignment="1">
      <alignment vertical="center"/>
    </xf>
    <xf numFmtId="0" fontId="1" fillId="2" borderId="0" xfId="2" applyFont="1" applyFill="1" applyAlignment="1">
      <alignment vertical="center"/>
    </xf>
    <xf numFmtId="49" fontId="8" fillId="2" borderId="0" xfId="2" applyNumberFormat="1" applyFont="1" applyFill="1" applyAlignment="1">
      <alignment horizontal="right" vertical="center"/>
    </xf>
    <xf numFmtId="49" fontId="11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center" vertical="center"/>
    </xf>
    <xf numFmtId="0" fontId="1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1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right" vertical="center"/>
    </xf>
    <xf numFmtId="4" fontId="1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1" fillId="0" borderId="1" xfId="2" applyFont="1" applyFill="1" applyBorder="1" applyAlignment="1">
      <alignment horizontal="left" vertical="center" indent="1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2" applyFont="1" applyFill="1" applyBorder="1" applyAlignment="1">
      <alignment horizontal="left" vertical="center" indent="5"/>
    </xf>
    <xf numFmtId="165" fontId="1" fillId="0" borderId="1" xfId="1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" fillId="0" borderId="1" xfId="0" applyFont="1" applyFill="1" applyBorder="1" applyAlignment="1">
      <alignment vertical="center"/>
    </xf>
    <xf numFmtId="0" fontId="1" fillId="0" borderId="1" xfId="2" applyFont="1" applyFill="1" applyBorder="1" applyAlignment="1">
      <alignment horizontal="left" vertical="center" indent="7"/>
    </xf>
    <xf numFmtId="0" fontId="1" fillId="0" borderId="1" xfId="0" applyFont="1" applyFill="1" applyBorder="1" applyAlignment="1">
      <alignment horizontal="left" vertical="center" wrapText="1" indent="2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/>
    </xf>
    <xf numFmtId="49" fontId="8" fillId="0" borderId="0" xfId="2" applyNumberFormat="1" applyFont="1" applyFill="1" applyAlignment="1">
      <alignment horizontal="right" vertical="center"/>
    </xf>
    <xf numFmtId="0" fontId="1" fillId="0" borderId="0" xfId="2" applyFont="1" applyFill="1" applyAlignment="1">
      <alignment wrapText="1"/>
    </xf>
    <xf numFmtId="0" fontId="8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4" fontId="1" fillId="0" borderId="0" xfId="2" applyNumberFormat="1" applyFont="1" applyFill="1"/>
    <xf numFmtId="0" fontId="4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10" fillId="2" borderId="9" xfId="2" applyFont="1" applyFill="1" applyBorder="1" applyAlignment="1">
      <alignment horizontal="center" vertical="center" wrapText="1"/>
    </xf>
    <xf numFmtId="49" fontId="11" fillId="2" borderId="11" xfId="2" applyNumberFormat="1" applyFont="1" applyFill="1" applyBorder="1" applyAlignment="1">
      <alignment horizontal="center" vertical="center" wrapText="1"/>
    </xf>
    <xf numFmtId="49" fontId="11" fillId="2" borderId="12" xfId="2" applyNumberFormat="1" applyFont="1" applyFill="1" applyBorder="1" applyAlignment="1">
      <alignment horizontal="center" vertical="center" wrapText="1"/>
    </xf>
    <xf numFmtId="0" fontId="12" fillId="2" borderId="11" xfId="2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49" fontId="15" fillId="2" borderId="2" xfId="2" applyNumberFormat="1" applyFont="1" applyFill="1" applyBorder="1" applyAlignment="1">
      <alignment horizontal="center" vertical="center"/>
    </xf>
    <xf numFmtId="49" fontId="15" fillId="2" borderId="3" xfId="2" applyNumberFormat="1" applyFont="1" applyFill="1" applyBorder="1" applyAlignment="1">
      <alignment horizontal="center" vertical="center"/>
    </xf>
    <xf numFmtId="49" fontId="15" fillId="2" borderId="4" xfId="2" applyNumberFormat="1" applyFont="1" applyFill="1" applyBorder="1" applyAlignment="1">
      <alignment horizontal="center" vertical="center"/>
    </xf>
    <xf numFmtId="49" fontId="15" fillId="0" borderId="2" xfId="2" applyNumberFormat="1" applyFont="1" applyFill="1" applyBorder="1" applyAlignment="1">
      <alignment horizontal="center" vertical="center"/>
    </xf>
    <xf numFmtId="49" fontId="15" fillId="0" borderId="3" xfId="2" applyNumberFormat="1" applyFont="1" applyFill="1" applyBorder="1" applyAlignment="1">
      <alignment horizontal="center" vertical="center"/>
    </xf>
    <xf numFmtId="49" fontId="15" fillId="0" borderId="4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left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7"/>
  <sheetViews>
    <sheetView tabSelected="1" topLeftCell="A180" zoomScale="70" zoomScaleNormal="70" zoomScaleSheetLayoutView="85" workbookViewId="0">
      <selection activeCell="M443" sqref="M443"/>
    </sheetView>
  </sheetViews>
  <sheetFormatPr defaultColWidth="10.28515625" defaultRowHeight="15.75" x14ac:dyDescent="0.25"/>
  <cols>
    <col min="1" max="1" width="10.140625" style="2" customWidth="1"/>
    <col min="2" max="2" width="91" style="6" customWidth="1"/>
    <col min="3" max="3" width="12.28515625" style="4" customWidth="1"/>
    <col min="4" max="4" width="17.85546875" style="4" customWidth="1"/>
    <col min="5" max="5" width="17.42578125" style="5" customWidth="1"/>
    <col min="6" max="6" width="15.140625" style="5" customWidth="1"/>
    <col min="7" max="7" width="19.42578125" style="21" customWidth="1"/>
    <col min="8" max="8" width="19" style="21" customWidth="1"/>
    <col min="9" max="9" width="19.85546875" style="21" customWidth="1"/>
    <col min="10" max="10" width="15.140625" style="21" customWidth="1"/>
    <col min="11" max="11" width="19.85546875" style="21" customWidth="1"/>
    <col min="12" max="12" width="15" style="1" customWidth="1"/>
    <col min="13" max="13" width="18.85546875" style="21" customWidth="1"/>
    <col min="14" max="14" width="18.85546875" style="1" customWidth="1"/>
    <col min="15" max="15" width="18.85546875" style="21" customWidth="1"/>
    <col min="16" max="16" width="18.85546875" style="1" customWidth="1"/>
    <col min="17" max="17" width="18.85546875" style="21" customWidth="1"/>
    <col min="18" max="18" width="13.5703125" style="1" customWidth="1"/>
    <col min="19" max="19" width="19.5703125" style="1" customWidth="1"/>
    <col min="20" max="16384" width="10.28515625" style="1"/>
  </cols>
  <sheetData>
    <row r="1" spans="1:19" ht="15.75" customHeight="1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5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4" spans="1:19" ht="21.75" customHeight="1" x14ac:dyDescent="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19" x14ac:dyDescent="0.25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19" ht="31.15" customHeight="1" x14ac:dyDescent="0.25">
      <c r="A6" s="60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</row>
    <row r="7" spans="1:19" ht="30" customHeight="1" x14ac:dyDescent="0.25">
      <c r="A7" s="60" t="s">
        <v>741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</row>
    <row r="8" spans="1:19" ht="18.600000000000001" x14ac:dyDescent="0.25">
      <c r="B8" s="3"/>
    </row>
    <row r="9" spans="1:19" ht="24.2" customHeight="1" x14ac:dyDescent="0.25">
      <c r="A9" s="58" t="s">
        <v>740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</row>
    <row r="10" spans="1:19" ht="12.6" customHeight="1" x14ac:dyDescent="0.25">
      <c r="A10" s="68" t="s">
        <v>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</row>
    <row r="11" spans="1:19" x14ac:dyDescent="0.25">
      <c r="I11" s="57"/>
      <c r="N11" s="7"/>
    </row>
    <row r="12" spans="1:19" ht="15.75" hidden="1" customHeight="1" x14ac:dyDescent="0.25">
      <c r="A12" s="1"/>
      <c r="B12" s="1"/>
      <c r="C12" s="1"/>
      <c r="D12" s="1"/>
      <c r="E12" s="1"/>
      <c r="F12" s="1"/>
    </row>
    <row r="13" spans="1:19" ht="18.75" customHeight="1" x14ac:dyDescent="0.25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19" ht="35.25" customHeight="1" x14ac:dyDescent="0.25">
      <c r="A14" s="70" t="s">
        <v>6</v>
      </c>
      <c r="B14" s="72" t="s">
        <v>7</v>
      </c>
      <c r="C14" s="72" t="s">
        <v>8</v>
      </c>
      <c r="D14" s="15">
        <v>2022</v>
      </c>
      <c r="E14" s="15">
        <v>2023</v>
      </c>
      <c r="F14" s="74">
        <v>2024</v>
      </c>
      <c r="G14" s="75"/>
      <c r="H14" s="76">
        <v>2025</v>
      </c>
      <c r="I14" s="77"/>
      <c r="J14" s="74">
        <v>2026</v>
      </c>
      <c r="K14" s="75"/>
      <c r="L14" s="78">
        <v>2027</v>
      </c>
      <c r="M14" s="79"/>
      <c r="N14" s="78">
        <v>2028</v>
      </c>
      <c r="O14" s="79"/>
      <c r="P14" s="78">
        <v>2029</v>
      </c>
      <c r="Q14" s="79"/>
      <c r="R14" s="78" t="s">
        <v>9</v>
      </c>
      <c r="S14" s="79"/>
    </row>
    <row r="15" spans="1:19" ht="51" x14ac:dyDescent="0.25">
      <c r="A15" s="71"/>
      <c r="B15" s="73"/>
      <c r="C15" s="73"/>
      <c r="D15" s="8" t="s">
        <v>10</v>
      </c>
      <c r="E15" s="8" t="s">
        <v>10</v>
      </c>
      <c r="F15" s="8" t="s">
        <v>11</v>
      </c>
      <c r="G15" s="22" t="s">
        <v>10</v>
      </c>
      <c r="H15" s="50" t="s">
        <v>14</v>
      </c>
      <c r="I15" s="22" t="s">
        <v>742</v>
      </c>
      <c r="J15" s="22" t="s">
        <v>13</v>
      </c>
      <c r="K15" s="22" t="s">
        <v>12</v>
      </c>
      <c r="L15" s="8" t="s">
        <v>13</v>
      </c>
      <c r="M15" s="22" t="s">
        <v>12</v>
      </c>
      <c r="N15" s="8" t="s">
        <v>13</v>
      </c>
      <c r="O15" s="22" t="s">
        <v>12</v>
      </c>
      <c r="P15" s="8" t="s">
        <v>13</v>
      </c>
      <c r="Q15" s="22" t="s">
        <v>12</v>
      </c>
      <c r="R15" s="8" t="s">
        <v>14</v>
      </c>
      <c r="S15" s="8" t="s">
        <v>12</v>
      </c>
    </row>
    <row r="16" spans="1:19" s="11" customFormat="1" x14ac:dyDescent="0.25">
      <c r="A16" s="9">
        <v>1</v>
      </c>
      <c r="B16" s="10">
        <v>2</v>
      </c>
      <c r="C16" s="10">
        <v>3</v>
      </c>
      <c r="D16" s="14" t="s">
        <v>15</v>
      </c>
      <c r="E16" s="14" t="s">
        <v>16</v>
      </c>
      <c r="F16" s="14" t="s">
        <v>17</v>
      </c>
      <c r="G16" s="23" t="s">
        <v>18</v>
      </c>
      <c r="H16" s="56" t="s">
        <v>19</v>
      </c>
      <c r="I16" s="23" t="s">
        <v>20</v>
      </c>
      <c r="J16" s="23" t="s">
        <v>21</v>
      </c>
      <c r="K16" s="23" t="s">
        <v>22</v>
      </c>
      <c r="L16" s="14" t="s">
        <v>23</v>
      </c>
      <c r="M16" s="23" t="s">
        <v>24</v>
      </c>
      <c r="N16" s="14" t="s">
        <v>623</v>
      </c>
      <c r="O16" s="23" t="s">
        <v>624</v>
      </c>
      <c r="P16" s="14" t="s">
        <v>625</v>
      </c>
      <c r="Q16" s="23" t="s">
        <v>626</v>
      </c>
      <c r="R16" s="9" t="s">
        <v>25</v>
      </c>
      <c r="S16" s="10">
        <v>6</v>
      </c>
    </row>
    <row r="17" spans="1:19" s="12" customFormat="1" ht="18.75" x14ac:dyDescent="0.25">
      <c r="A17" s="80" t="s">
        <v>26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2"/>
    </row>
    <row r="18" spans="1:19" s="32" customFormat="1" x14ac:dyDescent="0.25">
      <c r="A18" s="29" t="s">
        <v>27</v>
      </c>
      <c r="B18" s="30" t="s">
        <v>28</v>
      </c>
      <c r="C18" s="31" t="s">
        <v>29</v>
      </c>
      <c r="D18" s="16">
        <v>558.47799999999995</v>
      </c>
      <c r="E18" s="18">
        <v>331.52600000000001</v>
      </c>
      <c r="F18" s="18">
        <v>340.66959000000003</v>
      </c>
      <c r="G18" s="17">
        <f>G24+G26</f>
        <v>339.17225000000002</v>
      </c>
      <c r="H18" s="24">
        <v>792.89705476512995</v>
      </c>
      <c r="I18" s="24">
        <v>347.74218000000002</v>
      </c>
      <c r="J18" s="17">
        <v>749.02269086800004</v>
      </c>
      <c r="K18" s="17">
        <v>1421.6465900000001</v>
      </c>
      <c r="L18" s="17">
        <v>753.19937788125901</v>
      </c>
      <c r="M18" s="17" t="s">
        <v>743</v>
      </c>
      <c r="N18" s="17">
        <v>779.76072900697</v>
      </c>
      <c r="O18" s="17" t="s">
        <v>743</v>
      </c>
      <c r="P18" s="17">
        <v>744.94582395731845</v>
      </c>
      <c r="Q18" s="17" t="s">
        <v>743</v>
      </c>
      <c r="R18" s="17">
        <f>P18+N18+L18+J18+H18+F18</f>
        <v>4160.4952664786779</v>
      </c>
      <c r="S18" s="17">
        <f>P18+N18+L18+K18+I18+G18</f>
        <v>4386.4669508455472</v>
      </c>
    </row>
    <row r="19" spans="1:19" s="32" customFormat="1" ht="15.75" customHeight="1" x14ac:dyDescent="0.25">
      <c r="A19" s="29" t="s">
        <v>30</v>
      </c>
      <c r="B19" s="33" t="s">
        <v>31</v>
      </c>
      <c r="C19" s="31" t="s">
        <v>29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7">
        <f t="shared" ref="R19:R82" si="0">P19+N19+L19+J19+H19+F19</f>
        <v>0</v>
      </c>
      <c r="S19" s="17">
        <f t="shared" ref="S19:S82" si="1">Q19+O19+M19+K19+I19+G19</f>
        <v>0</v>
      </c>
    </row>
    <row r="20" spans="1:19" s="32" customFormat="1" ht="31.5" customHeight="1" x14ac:dyDescent="0.25">
      <c r="A20" s="29" t="s">
        <v>32</v>
      </c>
      <c r="B20" s="34" t="s">
        <v>33</v>
      </c>
      <c r="C20" s="31" t="s">
        <v>29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7">
        <f t="shared" si="0"/>
        <v>0</v>
      </c>
      <c r="S20" s="17">
        <f t="shared" si="1"/>
        <v>0</v>
      </c>
    </row>
    <row r="21" spans="1:19" s="32" customFormat="1" ht="31.5" customHeight="1" x14ac:dyDescent="0.25">
      <c r="A21" s="29" t="s">
        <v>34</v>
      </c>
      <c r="B21" s="34" t="s">
        <v>35</v>
      </c>
      <c r="C21" s="31" t="s">
        <v>29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7">
        <f t="shared" si="0"/>
        <v>0</v>
      </c>
      <c r="S21" s="17">
        <f t="shared" si="1"/>
        <v>0</v>
      </c>
    </row>
    <row r="22" spans="1:19" s="32" customFormat="1" ht="31.5" customHeight="1" x14ac:dyDescent="0.25">
      <c r="A22" s="29" t="s">
        <v>36</v>
      </c>
      <c r="B22" s="34" t="s">
        <v>37</v>
      </c>
      <c r="C22" s="31" t="s">
        <v>29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7">
        <f t="shared" si="0"/>
        <v>0</v>
      </c>
      <c r="S22" s="17">
        <f t="shared" si="1"/>
        <v>0</v>
      </c>
    </row>
    <row r="23" spans="1:19" s="32" customFormat="1" ht="15.75" customHeight="1" x14ac:dyDescent="0.25">
      <c r="A23" s="29" t="s">
        <v>38</v>
      </c>
      <c r="B23" s="33" t="s">
        <v>39</v>
      </c>
      <c r="C23" s="31" t="s">
        <v>29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7">
        <f t="shared" si="0"/>
        <v>0</v>
      </c>
      <c r="S23" s="17">
        <f t="shared" si="1"/>
        <v>0</v>
      </c>
    </row>
    <row r="24" spans="1:19" s="32" customFormat="1" x14ac:dyDescent="0.25">
      <c r="A24" s="29" t="s">
        <v>40</v>
      </c>
      <c r="B24" s="33" t="s">
        <v>41</v>
      </c>
      <c r="C24" s="31" t="s">
        <v>29</v>
      </c>
      <c r="D24" s="16">
        <v>323.00799999999998</v>
      </c>
      <c r="E24" s="18">
        <v>331.36700000000002</v>
      </c>
      <c r="F24" s="18">
        <v>340.66959000000003</v>
      </c>
      <c r="G24" s="17">
        <v>339.00700000000001</v>
      </c>
      <c r="H24" s="24">
        <f>H18</f>
        <v>792.89705476512995</v>
      </c>
      <c r="I24" s="24">
        <f>I18</f>
        <v>347.74218000000002</v>
      </c>
      <c r="J24" s="24">
        <f>J18</f>
        <v>749.02269086800004</v>
      </c>
      <c r="K24" s="24">
        <v>1421.6465900000001</v>
      </c>
      <c r="L24" s="24">
        <f>L18</f>
        <v>753.19937788125901</v>
      </c>
      <c r="M24" s="17" t="s">
        <v>743</v>
      </c>
      <c r="N24" s="24">
        <f>N18</f>
        <v>779.76072900697</v>
      </c>
      <c r="O24" s="17" t="s">
        <v>743</v>
      </c>
      <c r="P24" s="24">
        <f>P18</f>
        <v>744.94582395731845</v>
      </c>
      <c r="Q24" s="17" t="s">
        <v>743</v>
      </c>
      <c r="R24" s="17">
        <f t="shared" si="0"/>
        <v>4160.4952664786779</v>
      </c>
      <c r="S24" s="17">
        <f>P24+N24+L24+K24+I24+G24</f>
        <v>4386.3017008455472</v>
      </c>
    </row>
    <row r="25" spans="1:19" s="32" customFormat="1" ht="15.75" customHeight="1" x14ac:dyDescent="0.25">
      <c r="A25" s="29" t="s">
        <v>42</v>
      </c>
      <c r="B25" s="33" t="s">
        <v>43</v>
      </c>
      <c r="C25" s="31" t="s">
        <v>29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7">
        <f t="shared" si="0"/>
        <v>0</v>
      </c>
      <c r="S25" s="17">
        <f t="shared" si="1"/>
        <v>0</v>
      </c>
    </row>
    <row r="26" spans="1:19" s="32" customFormat="1" ht="15.75" customHeight="1" x14ac:dyDescent="0.25">
      <c r="A26" s="29" t="s">
        <v>44</v>
      </c>
      <c r="B26" s="33" t="s">
        <v>45</v>
      </c>
      <c r="C26" s="31" t="s">
        <v>29</v>
      </c>
      <c r="D26" s="16">
        <v>235.47</v>
      </c>
      <c r="E26" s="18">
        <f>158571/1000000</f>
        <v>0.15857099999999999</v>
      </c>
      <c r="F26" s="18">
        <v>0</v>
      </c>
      <c r="G26" s="24">
        <v>0.16525000000000001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17">
        <f t="shared" si="0"/>
        <v>0</v>
      </c>
      <c r="S26" s="17">
        <f t="shared" si="1"/>
        <v>0.16525000000000001</v>
      </c>
    </row>
    <row r="27" spans="1:19" s="32" customFormat="1" ht="15.75" customHeight="1" x14ac:dyDescent="0.25">
      <c r="A27" s="29" t="s">
        <v>46</v>
      </c>
      <c r="B27" s="33" t="s">
        <v>47</v>
      </c>
      <c r="C27" s="31" t="s">
        <v>29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7">
        <f t="shared" si="0"/>
        <v>0</v>
      </c>
      <c r="S27" s="17">
        <f t="shared" si="1"/>
        <v>0</v>
      </c>
    </row>
    <row r="28" spans="1:19" s="32" customFormat="1" ht="15.75" customHeight="1" x14ac:dyDescent="0.25">
      <c r="A28" s="29" t="s">
        <v>48</v>
      </c>
      <c r="B28" s="33" t="s">
        <v>49</v>
      </c>
      <c r="C28" s="31" t="s">
        <v>29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7">
        <f t="shared" si="0"/>
        <v>0</v>
      </c>
      <c r="S28" s="17">
        <f t="shared" si="1"/>
        <v>0</v>
      </c>
    </row>
    <row r="29" spans="1:19" s="32" customFormat="1" ht="31.5" customHeight="1" x14ac:dyDescent="0.25">
      <c r="A29" s="29" t="s">
        <v>50</v>
      </c>
      <c r="B29" s="34" t="s">
        <v>51</v>
      </c>
      <c r="C29" s="31" t="s">
        <v>29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7">
        <f t="shared" si="0"/>
        <v>0</v>
      </c>
      <c r="S29" s="17">
        <f t="shared" si="1"/>
        <v>0</v>
      </c>
    </row>
    <row r="30" spans="1:19" s="32" customFormat="1" ht="15.75" customHeight="1" x14ac:dyDescent="0.25">
      <c r="A30" s="29" t="s">
        <v>52</v>
      </c>
      <c r="B30" s="35" t="s">
        <v>53</v>
      </c>
      <c r="C30" s="31" t="s">
        <v>29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7">
        <f t="shared" si="0"/>
        <v>0</v>
      </c>
      <c r="S30" s="17">
        <f t="shared" si="1"/>
        <v>0</v>
      </c>
    </row>
    <row r="31" spans="1:19" s="32" customFormat="1" ht="15.75" customHeight="1" x14ac:dyDescent="0.25">
      <c r="A31" s="29" t="s">
        <v>54</v>
      </c>
      <c r="B31" s="35" t="s">
        <v>55</v>
      </c>
      <c r="C31" s="31" t="s">
        <v>29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7">
        <f t="shared" si="0"/>
        <v>0</v>
      </c>
      <c r="S31" s="17">
        <f t="shared" si="1"/>
        <v>0</v>
      </c>
    </row>
    <row r="32" spans="1:19" s="32" customFormat="1" x14ac:dyDescent="0.25">
      <c r="A32" s="29" t="s">
        <v>56</v>
      </c>
      <c r="B32" s="33" t="s">
        <v>57</v>
      </c>
      <c r="C32" s="31" t="s">
        <v>29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</row>
    <row r="33" spans="1:19" s="32" customFormat="1" ht="31.5" x14ac:dyDescent="0.25">
      <c r="A33" s="29" t="s">
        <v>58</v>
      </c>
      <c r="B33" s="30" t="s">
        <v>59</v>
      </c>
      <c r="C33" s="31" t="s">
        <v>29</v>
      </c>
      <c r="D33" s="16">
        <v>811.07553533999999</v>
      </c>
      <c r="E33" s="17">
        <f>E39+E41</f>
        <v>790.6453285099999</v>
      </c>
      <c r="F33" s="17">
        <v>340.66959000000003</v>
      </c>
      <c r="G33" s="17">
        <f>G39+G41</f>
        <v>971.34999999999991</v>
      </c>
      <c r="H33" s="17">
        <v>792.89705476512995</v>
      </c>
      <c r="I33" s="17">
        <f>I39</f>
        <v>347.74071073333334</v>
      </c>
      <c r="J33" s="17">
        <f>J24-J121</f>
        <v>741.48806686800003</v>
      </c>
      <c r="K33" s="17">
        <f>K24-K121</f>
        <v>1421.6465900000001</v>
      </c>
      <c r="L33" s="17">
        <f>L24-L121</f>
        <v>749.90935946125899</v>
      </c>
      <c r="M33" s="17" t="s">
        <v>743</v>
      </c>
      <c r="N33" s="17">
        <f>N24-N121</f>
        <v>761.90592269196998</v>
      </c>
      <c r="O33" s="17" t="s">
        <v>743</v>
      </c>
      <c r="P33" s="17">
        <f>P24-P121</f>
        <v>722.81243564231841</v>
      </c>
      <c r="Q33" s="17" t="s">
        <v>743</v>
      </c>
      <c r="R33" s="17">
        <f t="shared" si="0"/>
        <v>4109.682429428678</v>
      </c>
      <c r="S33" s="17">
        <f>P33+N33+L33+K33+I33+G33</f>
        <v>4975.3650185288807</v>
      </c>
    </row>
    <row r="34" spans="1:19" s="32" customFormat="1" ht="15.75" customHeight="1" x14ac:dyDescent="0.25">
      <c r="A34" s="29" t="s">
        <v>60</v>
      </c>
      <c r="B34" s="33" t="s">
        <v>31</v>
      </c>
      <c r="C34" s="31" t="s">
        <v>29</v>
      </c>
      <c r="D34" s="16">
        <v>0</v>
      </c>
      <c r="E34" s="16">
        <v>0</v>
      </c>
      <c r="F34" s="16">
        <v>0</v>
      </c>
      <c r="G34" s="17">
        <v>0</v>
      </c>
      <c r="H34" s="16">
        <v>0</v>
      </c>
      <c r="I34" s="16">
        <v>0</v>
      </c>
      <c r="J34" s="17"/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7">
        <f t="shared" si="0"/>
        <v>0</v>
      </c>
      <c r="S34" s="17">
        <f t="shared" si="1"/>
        <v>0</v>
      </c>
    </row>
    <row r="35" spans="1:19" s="32" customFormat="1" ht="31.5" customHeight="1" x14ac:dyDescent="0.25">
      <c r="A35" s="29" t="s">
        <v>61</v>
      </c>
      <c r="B35" s="36" t="s">
        <v>33</v>
      </c>
      <c r="C35" s="31" t="s">
        <v>29</v>
      </c>
      <c r="D35" s="16">
        <v>0</v>
      </c>
      <c r="E35" s="16">
        <v>0</v>
      </c>
      <c r="F35" s="16">
        <v>0</v>
      </c>
      <c r="G35" s="17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7">
        <f t="shared" si="0"/>
        <v>0</v>
      </c>
      <c r="S35" s="17">
        <f t="shared" si="1"/>
        <v>0</v>
      </c>
    </row>
    <row r="36" spans="1:19" s="32" customFormat="1" ht="31.5" customHeight="1" x14ac:dyDescent="0.25">
      <c r="A36" s="29" t="s">
        <v>62</v>
      </c>
      <c r="B36" s="36" t="s">
        <v>35</v>
      </c>
      <c r="C36" s="31" t="s">
        <v>29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7">
        <f t="shared" si="0"/>
        <v>0</v>
      </c>
      <c r="S36" s="17">
        <f t="shared" si="1"/>
        <v>0</v>
      </c>
    </row>
    <row r="37" spans="1:19" s="32" customFormat="1" ht="31.5" customHeight="1" x14ac:dyDescent="0.25">
      <c r="A37" s="29" t="s">
        <v>63</v>
      </c>
      <c r="B37" s="36" t="s">
        <v>37</v>
      </c>
      <c r="C37" s="31" t="s">
        <v>29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7">
        <f t="shared" si="0"/>
        <v>0</v>
      </c>
      <c r="S37" s="17">
        <f t="shared" si="1"/>
        <v>0</v>
      </c>
    </row>
    <row r="38" spans="1:19" s="32" customFormat="1" ht="15.75" customHeight="1" x14ac:dyDescent="0.25">
      <c r="A38" s="29" t="s">
        <v>64</v>
      </c>
      <c r="B38" s="33" t="s">
        <v>39</v>
      </c>
      <c r="C38" s="31" t="s">
        <v>29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7">
        <f t="shared" si="0"/>
        <v>0</v>
      </c>
      <c r="S38" s="17">
        <f t="shared" si="1"/>
        <v>0</v>
      </c>
    </row>
    <row r="39" spans="1:19" s="32" customFormat="1" x14ac:dyDescent="0.25">
      <c r="A39" s="29" t="s">
        <v>65</v>
      </c>
      <c r="B39" s="33" t="s">
        <v>41</v>
      </c>
      <c r="C39" s="31" t="s">
        <v>29</v>
      </c>
      <c r="D39" s="16">
        <v>764.98271728999987</v>
      </c>
      <c r="E39" s="17">
        <v>790.47967347999986</v>
      </c>
      <c r="F39" s="17">
        <v>340.66959000000003</v>
      </c>
      <c r="G39" s="17">
        <v>971.16499999999996</v>
      </c>
      <c r="H39" s="17">
        <f>H24-H81</f>
        <v>792.89705476512995</v>
      </c>
      <c r="I39" s="17">
        <f>I48+I57+I63+I64+I70+I73</f>
        <v>347.74071073333334</v>
      </c>
      <c r="J39" s="17">
        <f>J24-J81</f>
        <v>741.48806686800003</v>
      </c>
      <c r="K39" s="17">
        <v>1421.6465900000001</v>
      </c>
      <c r="L39" s="17">
        <f>L24-L81</f>
        <v>749.90935946125899</v>
      </c>
      <c r="M39" s="17" t="s">
        <v>743</v>
      </c>
      <c r="N39" s="17">
        <f>N24-N81</f>
        <v>761.90592269196998</v>
      </c>
      <c r="O39" s="17" t="s">
        <v>743</v>
      </c>
      <c r="P39" s="17">
        <f>P24-P81</f>
        <v>722.81243564231841</v>
      </c>
      <c r="Q39" s="17" t="s">
        <v>743</v>
      </c>
      <c r="R39" s="17">
        <f t="shared" si="0"/>
        <v>4109.682429428678</v>
      </c>
      <c r="S39" s="17">
        <f>P39+N39+L39+K39+I39+G39</f>
        <v>4975.1800185288812</v>
      </c>
    </row>
    <row r="40" spans="1:19" s="32" customFormat="1" ht="15.75" customHeight="1" x14ac:dyDescent="0.25">
      <c r="A40" s="29" t="s">
        <v>66</v>
      </c>
      <c r="B40" s="33" t="s">
        <v>43</v>
      </c>
      <c r="C40" s="31" t="s">
        <v>29</v>
      </c>
      <c r="D40" s="16">
        <v>0</v>
      </c>
      <c r="E40" s="16">
        <v>0</v>
      </c>
      <c r="F40" s="16">
        <v>0</v>
      </c>
      <c r="G40" s="17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7">
        <f t="shared" si="0"/>
        <v>0</v>
      </c>
      <c r="S40" s="17">
        <f t="shared" si="1"/>
        <v>0</v>
      </c>
    </row>
    <row r="41" spans="1:19" s="32" customFormat="1" ht="15.75" customHeight="1" x14ac:dyDescent="0.25">
      <c r="A41" s="29" t="s">
        <v>67</v>
      </c>
      <c r="B41" s="33" t="s">
        <v>45</v>
      </c>
      <c r="C41" s="31" t="s">
        <v>29</v>
      </c>
      <c r="D41" s="16">
        <v>46.092818049999998</v>
      </c>
      <c r="E41" s="17">
        <v>0.16565502999999998</v>
      </c>
      <c r="F41" s="17">
        <v>0</v>
      </c>
      <c r="G41" s="17">
        <v>0.185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f t="shared" si="0"/>
        <v>0</v>
      </c>
      <c r="S41" s="17">
        <f t="shared" si="1"/>
        <v>0.185</v>
      </c>
    </row>
    <row r="42" spans="1:19" s="32" customFormat="1" ht="15.75" customHeight="1" x14ac:dyDescent="0.25">
      <c r="A42" s="29" t="s">
        <v>68</v>
      </c>
      <c r="B42" s="33" t="s">
        <v>47</v>
      </c>
      <c r="C42" s="31" t="s">
        <v>29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7">
        <f t="shared" si="0"/>
        <v>0</v>
      </c>
      <c r="S42" s="17">
        <f t="shared" si="1"/>
        <v>0</v>
      </c>
    </row>
    <row r="43" spans="1:19" s="32" customFormat="1" ht="15.75" customHeight="1" x14ac:dyDescent="0.25">
      <c r="A43" s="29" t="s">
        <v>69</v>
      </c>
      <c r="B43" s="33" t="s">
        <v>49</v>
      </c>
      <c r="C43" s="31" t="s">
        <v>29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7">
        <f t="shared" si="0"/>
        <v>0</v>
      </c>
      <c r="S43" s="17">
        <f t="shared" si="1"/>
        <v>0</v>
      </c>
    </row>
    <row r="44" spans="1:19" s="32" customFormat="1" ht="31.5" customHeight="1" x14ac:dyDescent="0.25">
      <c r="A44" s="29" t="s">
        <v>70</v>
      </c>
      <c r="B44" s="34" t="s">
        <v>51</v>
      </c>
      <c r="C44" s="31" t="s">
        <v>29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7">
        <f t="shared" si="0"/>
        <v>0</v>
      </c>
      <c r="S44" s="17">
        <f t="shared" si="1"/>
        <v>0</v>
      </c>
    </row>
    <row r="45" spans="1:19" s="32" customFormat="1" ht="15.75" customHeight="1" x14ac:dyDescent="0.25">
      <c r="A45" s="29" t="s">
        <v>71</v>
      </c>
      <c r="B45" s="36" t="s">
        <v>53</v>
      </c>
      <c r="C45" s="31" t="s">
        <v>29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7">
        <f t="shared" si="0"/>
        <v>0</v>
      </c>
      <c r="S45" s="17">
        <f t="shared" si="1"/>
        <v>0</v>
      </c>
    </row>
    <row r="46" spans="1:19" s="32" customFormat="1" ht="15.75" customHeight="1" x14ac:dyDescent="0.25">
      <c r="A46" s="29" t="s">
        <v>72</v>
      </c>
      <c r="B46" s="36" t="s">
        <v>55</v>
      </c>
      <c r="C46" s="31" t="s">
        <v>29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7">
        <f t="shared" si="0"/>
        <v>0</v>
      </c>
      <c r="S46" s="17">
        <f t="shared" si="1"/>
        <v>0</v>
      </c>
    </row>
    <row r="47" spans="1:19" s="32" customFormat="1" x14ac:dyDescent="0.25">
      <c r="A47" s="29" t="s">
        <v>73</v>
      </c>
      <c r="B47" s="33" t="s">
        <v>57</v>
      </c>
      <c r="C47" s="31" t="s">
        <v>29</v>
      </c>
      <c r="D47" s="16" t="s">
        <v>74</v>
      </c>
      <c r="E47" s="16" t="s">
        <v>74</v>
      </c>
      <c r="F47" s="16" t="s">
        <v>74</v>
      </c>
      <c r="G47" s="16" t="s">
        <v>74</v>
      </c>
      <c r="H47" s="16" t="s">
        <v>74</v>
      </c>
      <c r="I47" s="16" t="s">
        <v>74</v>
      </c>
      <c r="J47" s="16" t="s">
        <v>74</v>
      </c>
      <c r="K47" s="16" t="s">
        <v>74</v>
      </c>
      <c r="L47" s="16" t="s">
        <v>74</v>
      </c>
      <c r="M47" s="16" t="s">
        <v>74</v>
      </c>
      <c r="N47" s="16" t="s">
        <v>74</v>
      </c>
      <c r="O47" s="16" t="s">
        <v>74</v>
      </c>
      <c r="P47" s="16" t="s">
        <v>74</v>
      </c>
      <c r="Q47" s="16" t="s">
        <v>74</v>
      </c>
      <c r="R47" s="16" t="s">
        <v>74</v>
      </c>
      <c r="S47" s="16" t="s">
        <v>74</v>
      </c>
    </row>
    <row r="48" spans="1:19" s="32" customFormat="1" x14ac:dyDescent="0.25">
      <c r="A48" s="29" t="s">
        <v>75</v>
      </c>
      <c r="B48" s="37" t="s">
        <v>76</v>
      </c>
      <c r="C48" s="31" t="s">
        <v>29</v>
      </c>
      <c r="D48" s="16">
        <f>D50+D55</f>
        <v>26.305160870000002</v>
      </c>
      <c r="E48" s="16">
        <f>E50+E55</f>
        <v>34.07226</v>
      </c>
      <c r="F48" s="17">
        <v>25.248620000000003</v>
      </c>
      <c r="G48" s="17">
        <f>G50+G55</f>
        <v>38.359000000000002</v>
      </c>
      <c r="H48" s="17">
        <f>H52+H55</f>
        <v>33.329874159999996</v>
      </c>
      <c r="I48" s="17">
        <f>I52+I55</f>
        <v>33.229350000000004</v>
      </c>
      <c r="J48" s="17">
        <f t="shared" ref="J48:P48" si="2">J52+J55</f>
        <v>34.671095063042721</v>
      </c>
      <c r="K48" s="17">
        <f t="shared" si="2"/>
        <v>103.36099656825</v>
      </c>
      <c r="L48" s="17">
        <f t="shared" si="2"/>
        <v>36.383093662615984</v>
      </c>
      <c r="M48" s="17" t="s">
        <v>743</v>
      </c>
      <c r="N48" s="17">
        <f t="shared" si="2"/>
        <v>38.180054130021972</v>
      </c>
      <c r="O48" s="17" t="s">
        <v>743</v>
      </c>
      <c r="P48" s="17">
        <f t="shared" si="2"/>
        <v>40.066205672012813</v>
      </c>
      <c r="Q48" s="17" t="s">
        <v>743</v>
      </c>
      <c r="R48" s="17">
        <f t="shared" si="0"/>
        <v>207.8789426876935</v>
      </c>
      <c r="S48" s="17">
        <f>P48+N48+L48+K48+I48+G48</f>
        <v>289.57870003290077</v>
      </c>
    </row>
    <row r="49" spans="1:19" s="32" customFormat="1" ht="15.75" customHeight="1" x14ac:dyDescent="0.25">
      <c r="A49" s="29" t="s">
        <v>61</v>
      </c>
      <c r="B49" s="36" t="s">
        <v>77</v>
      </c>
      <c r="C49" s="31" t="s">
        <v>29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7">
        <f t="shared" si="0"/>
        <v>0</v>
      </c>
      <c r="S49" s="17">
        <f t="shared" si="1"/>
        <v>0</v>
      </c>
    </row>
    <row r="50" spans="1:19" s="32" customFormat="1" x14ac:dyDescent="0.25">
      <c r="A50" s="29" t="s">
        <v>62</v>
      </c>
      <c r="B50" s="35" t="s">
        <v>78</v>
      </c>
      <c r="C50" s="31" t="s">
        <v>29</v>
      </c>
      <c r="D50" s="16">
        <f>D51</f>
        <v>23.331387120000002</v>
      </c>
      <c r="E50" s="16">
        <f>E52</f>
        <v>32.857510339999997</v>
      </c>
      <c r="F50" s="16">
        <f>F51</f>
        <v>25.331387119999999</v>
      </c>
      <c r="G50" s="17">
        <v>36.472999999999999</v>
      </c>
      <c r="H50" s="16">
        <f t="shared" ref="H50:J51" si="3">H51</f>
        <v>32.013734159999998</v>
      </c>
      <c r="I50" s="16">
        <f t="shared" si="3"/>
        <v>30.789940000000001</v>
      </c>
      <c r="J50" s="16">
        <f t="shared" si="3"/>
        <v>33.614420868000003</v>
      </c>
      <c r="K50" s="16">
        <f>K51</f>
        <v>100.81210656825</v>
      </c>
      <c r="L50" s="16">
        <f>L51</f>
        <v>35.295141911400002</v>
      </c>
      <c r="M50" s="17" t="s">
        <v>743</v>
      </c>
      <c r="N50" s="16">
        <f>N51</f>
        <v>37.059899006969999</v>
      </c>
      <c r="O50" s="17" t="s">
        <v>743</v>
      </c>
      <c r="P50" s="16">
        <f>P51</f>
        <v>38.912893957318502</v>
      </c>
      <c r="Q50" s="17" t="s">
        <v>743</v>
      </c>
      <c r="R50" s="17">
        <f t="shared" si="0"/>
        <v>202.22747702368849</v>
      </c>
      <c r="S50" s="17">
        <f>P50+N50+L50+K50+I50+G50</f>
        <v>279.34298144393853</v>
      </c>
    </row>
    <row r="51" spans="1:19" s="32" customFormat="1" x14ac:dyDescent="0.25">
      <c r="A51" s="29" t="s">
        <v>79</v>
      </c>
      <c r="B51" s="38" t="s">
        <v>80</v>
      </c>
      <c r="C51" s="31" t="s">
        <v>29</v>
      </c>
      <c r="D51" s="16">
        <v>23.331387120000002</v>
      </c>
      <c r="E51" s="16">
        <f>E52</f>
        <v>32.857510339999997</v>
      </c>
      <c r="F51" s="16">
        <v>25.331387119999999</v>
      </c>
      <c r="G51" s="17">
        <v>36.472999999999999</v>
      </c>
      <c r="H51" s="16">
        <f t="shared" si="3"/>
        <v>32.013734159999998</v>
      </c>
      <c r="I51" s="16">
        <f t="shared" si="3"/>
        <v>30.789940000000001</v>
      </c>
      <c r="J51" s="16">
        <f t="shared" si="3"/>
        <v>33.614420868000003</v>
      </c>
      <c r="K51" s="16">
        <f>K52</f>
        <v>100.81210656825</v>
      </c>
      <c r="L51" s="16">
        <f>L52</f>
        <v>35.295141911400002</v>
      </c>
      <c r="M51" s="17" t="s">
        <v>743</v>
      </c>
      <c r="N51" s="16">
        <f>N52</f>
        <v>37.059899006969999</v>
      </c>
      <c r="O51" s="17" t="s">
        <v>743</v>
      </c>
      <c r="P51" s="16">
        <f>P52</f>
        <v>38.912893957318502</v>
      </c>
      <c r="Q51" s="17" t="s">
        <v>743</v>
      </c>
      <c r="R51" s="17">
        <f t="shared" si="0"/>
        <v>202.22747702368849</v>
      </c>
      <c r="S51" s="17">
        <f>P51+N51+L51+K51+I51+G51</f>
        <v>279.34298144393853</v>
      </c>
    </row>
    <row r="52" spans="1:19" s="32" customFormat="1" ht="31.5" x14ac:dyDescent="0.25">
      <c r="A52" s="29" t="s">
        <v>81</v>
      </c>
      <c r="B52" s="39" t="s">
        <v>82</v>
      </c>
      <c r="C52" s="31" t="s">
        <v>29</v>
      </c>
      <c r="D52" s="16">
        <v>23.331387120000002</v>
      </c>
      <c r="E52" s="17">
        <v>32.857510339999997</v>
      </c>
      <c r="F52" s="17">
        <v>24.187010000000001</v>
      </c>
      <c r="G52" s="17">
        <v>36.472999999999999</v>
      </c>
      <c r="H52" s="17">
        <v>32.013734159999998</v>
      </c>
      <c r="I52" s="17">
        <v>30.789940000000001</v>
      </c>
      <c r="J52" s="17">
        <v>33.614420868000003</v>
      </c>
      <c r="K52" s="17">
        <v>100.81210656825</v>
      </c>
      <c r="L52" s="17">
        <v>35.295141911400002</v>
      </c>
      <c r="M52" s="17" t="s">
        <v>743</v>
      </c>
      <c r="N52" s="17">
        <v>37.059899006969999</v>
      </c>
      <c r="O52" s="17" t="s">
        <v>743</v>
      </c>
      <c r="P52" s="17">
        <v>38.912893957318502</v>
      </c>
      <c r="Q52" s="17" t="s">
        <v>743</v>
      </c>
      <c r="R52" s="17">
        <f t="shared" si="0"/>
        <v>201.08309990368849</v>
      </c>
      <c r="S52" s="17">
        <f>P52+N52+L52+K52+I52+G52</f>
        <v>279.34298144393853</v>
      </c>
    </row>
    <row r="53" spans="1:19" s="32" customFormat="1" ht="15.75" customHeight="1" x14ac:dyDescent="0.25">
      <c r="A53" s="29" t="s">
        <v>83</v>
      </c>
      <c r="B53" s="39" t="s">
        <v>84</v>
      </c>
      <c r="C53" s="31" t="s">
        <v>29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7">
        <f t="shared" si="0"/>
        <v>0</v>
      </c>
      <c r="S53" s="17">
        <f t="shared" si="1"/>
        <v>0</v>
      </c>
    </row>
    <row r="54" spans="1:19" s="32" customFormat="1" ht="15.75" customHeight="1" x14ac:dyDescent="0.25">
      <c r="A54" s="29" t="s">
        <v>85</v>
      </c>
      <c r="B54" s="38" t="s">
        <v>86</v>
      </c>
      <c r="C54" s="31" t="s">
        <v>29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7">
        <f t="shared" si="0"/>
        <v>0</v>
      </c>
      <c r="S54" s="17">
        <f t="shared" si="1"/>
        <v>0</v>
      </c>
    </row>
    <row r="55" spans="1:19" s="32" customFormat="1" x14ac:dyDescent="0.25">
      <c r="A55" s="29" t="s">
        <v>63</v>
      </c>
      <c r="B55" s="35" t="s">
        <v>87</v>
      </c>
      <c r="C55" s="31" t="s">
        <v>29</v>
      </c>
      <c r="D55" s="17">
        <v>2.9737737499999994</v>
      </c>
      <c r="E55" s="17">
        <v>1.2147496600000001</v>
      </c>
      <c r="F55" s="17">
        <v>1.0616099999999999</v>
      </c>
      <c r="G55" s="17">
        <v>1.8859999999999999</v>
      </c>
      <c r="H55" s="17">
        <v>1.3161400000000001</v>
      </c>
      <c r="I55" s="17">
        <v>2.4394100000000001</v>
      </c>
      <c r="J55" s="17">
        <v>1.0566741950427183</v>
      </c>
      <c r="K55" s="17">
        <v>2.5488900000000001</v>
      </c>
      <c r="L55" s="17">
        <v>1.0879517512159829</v>
      </c>
      <c r="M55" s="17" t="s">
        <v>743</v>
      </c>
      <c r="N55" s="17">
        <v>1.120155123051976</v>
      </c>
      <c r="O55" s="17" t="s">
        <v>743</v>
      </c>
      <c r="P55" s="17">
        <v>1.1533117146943146</v>
      </c>
      <c r="Q55" s="17" t="s">
        <v>743</v>
      </c>
      <c r="R55" s="17">
        <f t="shared" si="0"/>
        <v>6.7958427840049911</v>
      </c>
      <c r="S55" s="17">
        <f>P55+N55+L55+K55+I55+G55</f>
        <v>10.235718588962273</v>
      </c>
    </row>
    <row r="56" spans="1:19" s="32" customFormat="1" ht="15.75" customHeight="1" x14ac:dyDescent="0.25">
      <c r="A56" s="29" t="s">
        <v>88</v>
      </c>
      <c r="B56" s="35" t="s">
        <v>89</v>
      </c>
      <c r="C56" s="31" t="s">
        <v>29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7">
        <f t="shared" si="0"/>
        <v>0</v>
      </c>
      <c r="S56" s="17">
        <f t="shared" si="1"/>
        <v>0</v>
      </c>
    </row>
    <row r="57" spans="1:19" s="32" customFormat="1" x14ac:dyDescent="0.25">
      <c r="A57" s="29" t="s">
        <v>90</v>
      </c>
      <c r="B57" s="37" t="s">
        <v>91</v>
      </c>
      <c r="C57" s="31" t="s">
        <v>29</v>
      </c>
      <c r="D57" s="16">
        <v>0.43564999999999998</v>
      </c>
      <c r="E57" s="17">
        <v>3.5194929999999999E-2</v>
      </c>
      <c r="F57" s="17">
        <v>0</v>
      </c>
      <c r="G57" s="17">
        <f>G58+G59+G60+G61+G62</f>
        <v>1.7460000000000093</v>
      </c>
      <c r="H57" s="17">
        <v>1.1232707333333334</v>
      </c>
      <c r="I57" s="17">
        <v>1.1232707333333334</v>
      </c>
      <c r="J57" s="17">
        <v>0.85913130286960626</v>
      </c>
      <c r="K57" s="17">
        <f>K58+K59+K60+K61+K62</f>
        <v>3.8238697899999998</v>
      </c>
      <c r="L57" s="17">
        <v>0.88456158943454666</v>
      </c>
      <c r="M57" s="17" t="s">
        <v>743</v>
      </c>
      <c r="N57" s="17">
        <v>0.91074461248180938</v>
      </c>
      <c r="O57" s="17">
        <v>0</v>
      </c>
      <c r="P57" s="17">
        <v>0.93770265301127098</v>
      </c>
      <c r="Q57" s="17">
        <v>0</v>
      </c>
      <c r="R57" s="17">
        <f t="shared" si="0"/>
        <v>4.715410891130567</v>
      </c>
      <c r="S57" s="17">
        <f>P57+N57+L57+K57+I57+G57</f>
        <v>9.4261493782609698</v>
      </c>
    </row>
    <row r="58" spans="1:19" s="32" customFormat="1" ht="31.5" customHeight="1" x14ac:dyDescent="0.25">
      <c r="A58" s="29" t="s">
        <v>92</v>
      </c>
      <c r="B58" s="36" t="s">
        <v>93</v>
      </c>
      <c r="C58" s="31" t="s">
        <v>29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7">
        <f t="shared" si="0"/>
        <v>0</v>
      </c>
      <c r="S58" s="17">
        <f t="shared" si="1"/>
        <v>0</v>
      </c>
    </row>
    <row r="59" spans="1:19" s="32" customFormat="1" ht="31.5" customHeight="1" x14ac:dyDescent="0.25">
      <c r="A59" s="29" t="s">
        <v>94</v>
      </c>
      <c r="B59" s="36" t="s">
        <v>95</v>
      </c>
      <c r="C59" s="31" t="s">
        <v>29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7">
        <f t="shared" si="0"/>
        <v>0</v>
      </c>
      <c r="S59" s="17">
        <f t="shared" si="1"/>
        <v>0</v>
      </c>
    </row>
    <row r="60" spans="1:19" s="32" customFormat="1" ht="15.75" customHeight="1" x14ac:dyDescent="0.25">
      <c r="A60" s="29" t="s">
        <v>96</v>
      </c>
      <c r="B60" s="35" t="s">
        <v>97</v>
      </c>
      <c r="C60" s="31" t="s">
        <v>29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7">
        <f t="shared" si="0"/>
        <v>0</v>
      </c>
      <c r="S60" s="17">
        <f t="shared" si="1"/>
        <v>0</v>
      </c>
    </row>
    <row r="61" spans="1:19" s="32" customFormat="1" ht="15.75" customHeight="1" x14ac:dyDescent="0.25">
      <c r="A61" s="29" t="s">
        <v>98</v>
      </c>
      <c r="B61" s="35" t="s">
        <v>99</v>
      </c>
      <c r="C61" s="31" t="s">
        <v>29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7">
        <f t="shared" si="0"/>
        <v>0</v>
      </c>
      <c r="S61" s="17">
        <f t="shared" si="1"/>
        <v>0</v>
      </c>
    </row>
    <row r="62" spans="1:19" s="32" customFormat="1" ht="15.75" customHeight="1" x14ac:dyDescent="0.25">
      <c r="A62" s="29" t="s">
        <v>100</v>
      </c>
      <c r="B62" s="35" t="s">
        <v>101</v>
      </c>
      <c r="C62" s="31" t="s">
        <v>29</v>
      </c>
      <c r="D62" s="16">
        <v>0.43564765</v>
      </c>
      <c r="E62" s="17">
        <v>3.5194929999999999E-2</v>
      </c>
      <c r="F62" s="17">
        <v>0</v>
      </c>
      <c r="G62" s="17">
        <f>160.738+1.746-160.738</f>
        <v>1.7460000000000093</v>
      </c>
      <c r="H62" s="17">
        <f>H57</f>
        <v>1.1232707333333334</v>
      </c>
      <c r="I62" s="17">
        <f>I57</f>
        <v>1.1232707333333334</v>
      </c>
      <c r="J62" s="17">
        <v>0.85913130286960626</v>
      </c>
      <c r="K62" s="17">
        <v>3.8238697899999998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f t="shared" si="0"/>
        <v>1.9824020362029398</v>
      </c>
      <c r="S62" s="17">
        <f t="shared" si="1"/>
        <v>6.6931405233333425</v>
      </c>
    </row>
    <row r="63" spans="1:19" s="32" customFormat="1" x14ac:dyDescent="0.25">
      <c r="A63" s="29" t="s">
        <v>102</v>
      </c>
      <c r="B63" s="37" t="s">
        <v>103</v>
      </c>
      <c r="C63" s="31" t="s">
        <v>29</v>
      </c>
      <c r="D63" s="16">
        <v>42.437052870000002</v>
      </c>
      <c r="E63" s="17">
        <v>47.138588030000015</v>
      </c>
      <c r="F63" s="17">
        <v>27.315429999999999</v>
      </c>
      <c r="G63" s="17">
        <v>109.651</v>
      </c>
      <c r="H63" s="17">
        <v>466.30781000000002</v>
      </c>
      <c r="I63" s="17">
        <f>54.72401+17.34751</f>
        <v>72.071519999999992</v>
      </c>
      <c r="J63" s="17">
        <v>356.6545695574697</v>
      </c>
      <c r="K63" s="17">
        <v>734.04600000000005</v>
      </c>
      <c r="L63" s="17">
        <v>367.2115448163708</v>
      </c>
      <c r="M63" s="17" t="s">
        <v>743</v>
      </c>
      <c r="N63" s="17">
        <v>378.08100654293543</v>
      </c>
      <c r="O63" s="17" t="s">
        <v>743</v>
      </c>
      <c r="P63" s="17">
        <v>389.27220433660631</v>
      </c>
      <c r="Q63" s="17" t="s">
        <v>743</v>
      </c>
      <c r="R63" s="17">
        <f t="shared" si="0"/>
        <v>1984.8425652533822</v>
      </c>
      <c r="S63" s="17">
        <f>P63+N63+L63+K63+I63+G63</f>
        <v>2050.3332756959126</v>
      </c>
    </row>
    <row r="64" spans="1:19" s="32" customFormat="1" x14ac:dyDescent="0.25">
      <c r="A64" s="29" t="s">
        <v>104</v>
      </c>
      <c r="B64" s="37" t="s">
        <v>105</v>
      </c>
      <c r="C64" s="31" t="s">
        <v>29</v>
      </c>
      <c r="D64" s="16">
        <v>527.66352523</v>
      </c>
      <c r="E64" s="18">
        <v>553.61330731999999</v>
      </c>
      <c r="F64" s="18">
        <v>263.99396000000002</v>
      </c>
      <c r="G64" s="17">
        <v>588.76700000000005</v>
      </c>
      <c r="H64" s="18">
        <f t="shared" ref="H64:P64" si="4">H65</f>
        <v>2.5</v>
      </c>
      <c r="I64" s="18">
        <f t="shared" si="4"/>
        <v>2.5</v>
      </c>
      <c r="J64" s="18">
        <v>305.4439894524603</v>
      </c>
      <c r="K64" s="18">
        <v>390.65300000000002</v>
      </c>
      <c r="L64" s="18">
        <f t="shared" si="4"/>
        <v>300.28503672499897</v>
      </c>
      <c r="M64" s="17" t="s">
        <v>743</v>
      </c>
      <c r="N64" s="18">
        <f t="shared" si="4"/>
        <v>298.265100816999</v>
      </c>
      <c r="O64" s="17" t="s">
        <v>743</v>
      </c>
      <c r="P64" s="18">
        <f t="shared" si="4"/>
        <v>244.70421952287941</v>
      </c>
      <c r="Q64" s="17" t="s">
        <v>743</v>
      </c>
      <c r="R64" s="17">
        <f t="shared" si="0"/>
        <v>1415.1923065173378</v>
      </c>
      <c r="S64" s="17">
        <f>P64+N64+L64+K64+I64+G64</f>
        <v>1825.1743570648775</v>
      </c>
    </row>
    <row r="65" spans="1:19" s="32" customFormat="1" x14ac:dyDescent="0.25">
      <c r="A65" s="29" t="s">
        <v>106</v>
      </c>
      <c r="B65" s="35" t="s">
        <v>107</v>
      </c>
      <c r="C65" s="31" t="s">
        <v>29</v>
      </c>
      <c r="D65" s="16">
        <v>527.66352523</v>
      </c>
      <c r="E65" s="18">
        <v>553.61330731999999</v>
      </c>
      <c r="F65" s="18">
        <v>263.99396000000002</v>
      </c>
      <c r="G65" s="17">
        <v>588.76700000000005</v>
      </c>
      <c r="H65" s="18">
        <v>2.5</v>
      </c>
      <c r="I65" s="18">
        <v>2.5</v>
      </c>
      <c r="J65" s="18">
        <v>305.4439894524603</v>
      </c>
      <c r="K65" s="18">
        <v>390.65300000000002</v>
      </c>
      <c r="L65" s="18">
        <v>300.28503672499897</v>
      </c>
      <c r="M65" s="17" t="s">
        <v>743</v>
      </c>
      <c r="N65" s="18">
        <v>298.265100816999</v>
      </c>
      <c r="O65" s="17" t="s">
        <v>743</v>
      </c>
      <c r="P65" s="18">
        <v>244.70421952287941</v>
      </c>
      <c r="Q65" s="17" t="s">
        <v>743</v>
      </c>
      <c r="R65" s="17">
        <f t="shared" si="0"/>
        <v>1415.1923065173378</v>
      </c>
      <c r="S65" s="17">
        <f>P65+N65+L65+K65+I65+G65</f>
        <v>1825.1743570648775</v>
      </c>
    </row>
    <row r="66" spans="1:19" s="32" customFormat="1" ht="15.75" customHeight="1" x14ac:dyDescent="0.25">
      <c r="A66" s="29" t="s">
        <v>108</v>
      </c>
      <c r="B66" s="35" t="s">
        <v>109</v>
      </c>
      <c r="C66" s="31" t="s">
        <v>29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7">
        <f t="shared" si="0"/>
        <v>0</v>
      </c>
      <c r="S66" s="17">
        <f t="shared" si="1"/>
        <v>0</v>
      </c>
    </row>
    <row r="67" spans="1:19" s="32" customFormat="1" ht="15.75" customHeight="1" x14ac:dyDescent="0.25">
      <c r="A67" s="29" t="s">
        <v>110</v>
      </c>
      <c r="B67" s="35" t="s">
        <v>111</v>
      </c>
      <c r="C67" s="31" t="s">
        <v>29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7">
        <f t="shared" si="0"/>
        <v>0</v>
      </c>
      <c r="S67" s="17">
        <f t="shared" si="1"/>
        <v>0</v>
      </c>
    </row>
    <row r="68" spans="1:19" s="32" customFormat="1" ht="15.75" customHeight="1" x14ac:dyDescent="0.25">
      <c r="A68" s="29" t="s">
        <v>112</v>
      </c>
      <c r="B68" s="35" t="s">
        <v>113</v>
      </c>
      <c r="C68" s="31" t="s">
        <v>29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7">
        <f t="shared" si="0"/>
        <v>0</v>
      </c>
      <c r="S68" s="17">
        <f t="shared" si="1"/>
        <v>0</v>
      </c>
    </row>
    <row r="69" spans="1:19" s="32" customFormat="1" ht="15.75" customHeight="1" x14ac:dyDescent="0.25">
      <c r="A69" s="29" t="s">
        <v>114</v>
      </c>
      <c r="B69" s="35" t="s">
        <v>115</v>
      </c>
      <c r="C69" s="31" t="s">
        <v>29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7">
        <f t="shared" si="0"/>
        <v>0</v>
      </c>
      <c r="S69" s="17">
        <f t="shared" si="1"/>
        <v>0</v>
      </c>
    </row>
    <row r="70" spans="1:19" s="32" customFormat="1" x14ac:dyDescent="0.25">
      <c r="A70" s="29" t="s">
        <v>116</v>
      </c>
      <c r="B70" s="37" t="s">
        <v>117</v>
      </c>
      <c r="C70" s="31" t="s">
        <v>29</v>
      </c>
      <c r="D70" s="16">
        <v>0.41882999999999998</v>
      </c>
      <c r="E70" s="17">
        <f>E72</f>
        <v>0.41882999999999998</v>
      </c>
      <c r="F70" s="17">
        <f>F72</f>
        <v>0.41882999999999998</v>
      </c>
      <c r="G70" s="17">
        <v>0.53400000000000003</v>
      </c>
      <c r="H70" s="17">
        <f>H72</f>
        <v>0.41882999999999998</v>
      </c>
      <c r="I70" s="17">
        <f>I72</f>
        <v>0.41882999999999998</v>
      </c>
      <c r="J70" s="17">
        <f>I70</f>
        <v>0.41882999999999998</v>
      </c>
      <c r="K70" s="17">
        <v>0.53400000000000003</v>
      </c>
      <c r="L70" s="17">
        <f>L72</f>
        <v>0.41882999999999998</v>
      </c>
      <c r="M70" s="17" t="str">
        <f>M72</f>
        <v>нд</v>
      </c>
      <c r="N70" s="17">
        <f>N72</f>
        <v>0.41882999999999998</v>
      </c>
      <c r="O70" s="17" t="s">
        <v>743</v>
      </c>
      <c r="P70" s="17">
        <f>P72</f>
        <v>0.41882999999999998</v>
      </c>
      <c r="Q70" s="17" t="s">
        <v>743</v>
      </c>
      <c r="R70" s="17">
        <f t="shared" si="0"/>
        <v>2.5129799999999998</v>
      </c>
      <c r="S70" s="17">
        <f>P70+N70+L70+K70+I70+G70</f>
        <v>2.7433199999999998</v>
      </c>
    </row>
    <row r="71" spans="1:19" s="32" customFormat="1" ht="15.75" customHeight="1" x14ac:dyDescent="0.25">
      <c r="A71" s="29" t="s">
        <v>118</v>
      </c>
      <c r="B71" s="35" t="s">
        <v>119</v>
      </c>
      <c r="C71" s="31" t="s">
        <v>29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7">
        <f t="shared" si="0"/>
        <v>0</v>
      </c>
      <c r="S71" s="17">
        <f t="shared" si="1"/>
        <v>0</v>
      </c>
    </row>
    <row r="72" spans="1:19" s="32" customFormat="1" x14ac:dyDescent="0.25">
      <c r="A72" s="29" t="s">
        <v>120</v>
      </c>
      <c r="B72" s="35" t="s">
        <v>121</v>
      </c>
      <c r="C72" s="31" t="s">
        <v>29</v>
      </c>
      <c r="D72" s="16">
        <v>0.41882999999999998</v>
      </c>
      <c r="E72" s="17">
        <v>0.41882999999999998</v>
      </c>
      <c r="F72" s="17">
        <v>0.41882999999999998</v>
      </c>
      <c r="G72" s="17">
        <v>0.53400000000000003</v>
      </c>
      <c r="H72" s="17">
        <f>F72</f>
        <v>0.41882999999999998</v>
      </c>
      <c r="I72" s="17">
        <v>0.41882999999999998</v>
      </c>
      <c r="J72" s="17">
        <f>H72</f>
        <v>0.41882999999999998</v>
      </c>
      <c r="K72" s="17">
        <v>0.53400000000000003</v>
      </c>
      <c r="L72" s="17">
        <f t="shared" ref="L72:P72" si="5">J72</f>
        <v>0.41882999999999998</v>
      </c>
      <c r="M72" s="17" t="s">
        <v>743</v>
      </c>
      <c r="N72" s="17">
        <f t="shared" si="5"/>
        <v>0.41882999999999998</v>
      </c>
      <c r="O72" s="17" t="s">
        <v>743</v>
      </c>
      <c r="P72" s="17">
        <f t="shared" si="5"/>
        <v>0.41882999999999998</v>
      </c>
      <c r="Q72" s="17" t="s">
        <v>743</v>
      </c>
      <c r="R72" s="17">
        <f t="shared" si="0"/>
        <v>2.5129799999999998</v>
      </c>
      <c r="S72" s="17">
        <f>P72+N72+L72+K72+I72+G72</f>
        <v>2.7433199999999998</v>
      </c>
    </row>
    <row r="73" spans="1:19" s="32" customFormat="1" x14ac:dyDescent="0.25">
      <c r="A73" s="29" t="s">
        <v>122</v>
      </c>
      <c r="B73" s="37" t="s">
        <v>123</v>
      </c>
      <c r="C73" s="31" t="s">
        <v>29</v>
      </c>
      <c r="D73" s="16">
        <v>52.476520000000008</v>
      </c>
      <c r="E73" s="17">
        <f>E76</f>
        <v>66.440233620000001</v>
      </c>
      <c r="F73" s="17">
        <f>F76</f>
        <v>10.859070000000022</v>
      </c>
      <c r="G73" s="17">
        <f>G76</f>
        <v>167.33799999999999</v>
      </c>
      <c r="H73" s="17">
        <f>H76</f>
        <v>187.82969734069215</v>
      </c>
      <c r="I73" s="17">
        <f>I76</f>
        <v>238.39774</v>
      </c>
      <c r="J73" s="17">
        <f t="shared" ref="J73:P73" si="6">J76</f>
        <v>15.078397702364626</v>
      </c>
      <c r="K73" s="17">
        <f>K76</f>
        <v>189.22872364175009</v>
      </c>
      <c r="L73" s="17">
        <f t="shared" si="6"/>
        <v>15.524722085867634</v>
      </c>
      <c r="M73" s="17" t="s">
        <v>743</v>
      </c>
      <c r="N73" s="17">
        <f t="shared" si="6"/>
        <v>15.984249518334435</v>
      </c>
      <c r="O73" s="17" t="s">
        <v>743</v>
      </c>
      <c r="P73" s="17">
        <f t="shared" si="6"/>
        <v>16.457384649303872</v>
      </c>
      <c r="Q73" s="17" t="s">
        <v>743</v>
      </c>
      <c r="R73" s="17">
        <f t="shared" si="0"/>
        <v>261.73352129656274</v>
      </c>
      <c r="S73" s="17">
        <f>P73+N73+L73+K73+I73+G73</f>
        <v>642.93081989525604</v>
      </c>
    </row>
    <row r="74" spans="1:19" s="32" customFormat="1" ht="15.75" customHeight="1" x14ac:dyDescent="0.25">
      <c r="A74" s="29" t="s">
        <v>124</v>
      </c>
      <c r="B74" s="35" t="s">
        <v>125</v>
      </c>
      <c r="C74" s="31" t="s">
        <v>29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7">
        <f t="shared" si="0"/>
        <v>0</v>
      </c>
      <c r="S74" s="17">
        <f t="shared" si="1"/>
        <v>0</v>
      </c>
    </row>
    <row r="75" spans="1:19" s="32" customFormat="1" ht="15.75" customHeight="1" x14ac:dyDescent="0.25">
      <c r="A75" s="29" t="s">
        <v>126</v>
      </c>
      <c r="B75" s="35" t="s">
        <v>127</v>
      </c>
      <c r="C75" s="31" t="s">
        <v>29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7">
        <f t="shared" si="0"/>
        <v>0</v>
      </c>
      <c r="S75" s="17">
        <f t="shared" si="1"/>
        <v>0</v>
      </c>
    </row>
    <row r="76" spans="1:19" s="32" customFormat="1" x14ac:dyDescent="0.25">
      <c r="A76" s="29" t="s">
        <v>128</v>
      </c>
      <c r="B76" s="35" t="s">
        <v>129</v>
      </c>
      <c r="C76" s="31" t="s">
        <v>29</v>
      </c>
      <c r="D76" s="16">
        <v>62.709100350000007</v>
      </c>
      <c r="E76" s="17">
        <v>66.440233620000001</v>
      </c>
      <c r="F76" s="17">
        <v>10.859070000000022</v>
      </c>
      <c r="G76" s="17">
        <f>6.6+160.738</f>
        <v>167.33799999999999</v>
      </c>
      <c r="H76" s="17">
        <f>47.260919630701-H78+168.11545</f>
        <v>187.82969734069215</v>
      </c>
      <c r="I76" s="17">
        <f>43.57774+194.82</f>
        <v>238.39774</v>
      </c>
      <c r="J76" s="17">
        <f t="shared" ref="J76:P76" si="7">J39-J48-J63-J64-J70-J78-J57</f>
        <v>15.078397702364626</v>
      </c>
      <c r="K76" s="17">
        <f>K39-K48-K63-K64-K70-K78-K57</f>
        <v>189.22872364175009</v>
      </c>
      <c r="L76" s="17">
        <f t="shared" si="7"/>
        <v>15.524722085867634</v>
      </c>
      <c r="M76" s="17" t="s">
        <v>743</v>
      </c>
      <c r="N76" s="17">
        <f t="shared" si="7"/>
        <v>15.984249518334435</v>
      </c>
      <c r="O76" s="17" t="s">
        <v>743</v>
      </c>
      <c r="P76" s="17">
        <f t="shared" si="7"/>
        <v>16.457384649303872</v>
      </c>
      <c r="Q76" s="17" t="s">
        <v>743</v>
      </c>
      <c r="R76" s="17">
        <f t="shared" si="0"/>
        <v>261.73352129656274</v>
      </c>
      <c r="S76" s="17">
        <f>P76+N76+L76+K76+I76+G76</f>
        <v>642.93081989525604</v>
      </c>
    </row>
    <row r="77" spans="1:19" s="32" customFormat="1" x14ac:dyDescent="0.25">
      <c r="A77" s="29" t="s">
        <v>130</v>
      </c>
      <c r="B77" s="37" t="s">
        <v>131</v>
      </c>
      <c r="C77" s="31" t="s">
        <v>132</v>
      </c>
      <c r="D77" s="17" t="s">
        <v>133</v>
      </c>
      <c r="E77" s="17" t="s">
        <v>133</v>
      </c>
      <c r="F77" s="17" t="s">
        <v>133</v>
      </c>
      <c r="G77" s="17" t="s">
        <v>133</v>
      </c>
      <c r="H77" s="17" t="s">
        <v>133</v>
      </c>
      <c r="I77" s="17" t="s">
        <v>133</v>
      </c>
      <c r="J77" s="17" t="s">
        <v>133</v>
      </c>
      <c r="K77" s="17" t="s">
        <v>133</v>
      </c>
      <c r="L77" s="17" t="s">
        <v>133</v>
      </c>
      <c r="M77" s="17" t="s">
        <v>133</v>
      </c>
      <c r="N77" s="17" t="s">
        <v>133</v>
      </c>
      <c r="O77" s="17" t="s">
        <v>133</v>
      </c>
      <c r="P77" s="17" t="s">
        <v>133</v>
      </c>
      <c r="Q77" s="17" t="s">
        <v>133</v>
      </c>
      <c r="R77" s="17" t="s">
        <v>133</v>
      </c>
      <c r="S77" s="17" t="s">
        <v>133</v>
      </c>
    </row>
    <row r="78" spans="1:19" s="32" customFormat="1" x14ac:dyDescent="0.25">
      <c r="A78" s="29" t="s">
        <v>134</v>
      </c>
      <c r="B78" s="35" t="s">
        <v>135</v>
      </c>
      <c r="C78" s="31" t="s">
        <v>29</v>
      </c>
      <c r="D78" s="16">
        <v>15.53912959</v>
      </c>
      <c r="E78" s="17">
        <v>16.47533645</v>
      </c>
      <c r="F78" s="17">
        <v>12.06368</v>
      </c>
      <c r="G78" s="17">
        <v>16.794</v>
      </c>
      <c r="H78" s="17">
        <v>27.546672290008853</v>
      </c>
      <c r="I78" s="17">
        <v>27.5466722900089</v>
      </c>
      <c r="J78" s="17">
        <v>28.362053789793116</v>
      </c>
      <c r="K78" s="17">
        <v>0</v>
      </c>
      <c r="L78" s="17">
        <v>29.201570581970994</v>
      </c>
      <c r="M78" s="17" t="s">
        <v>743</v>
      </c>
      <c r="N78" s="17">
        <v>30.065937071197339</v>
      </c>
      <c r="O78" s="17" t="s">
        <v>743</v>
      </c>
      <c r="P78" s="17">
        <v>30.955888808504785</v>
      </c>
      <c r="Q78" s="17" t="s">
        <v>743</v>
      </c>
      <c r="R78" s="17">
        <f t="shared" si="0"/>
        <v>158.19580254147508</v>
      </c>
      <c r="S78" s="17">
        <f>P78+N78+L78+K78+I78+G78</f>
        <v>134.56406875168202</v>
      </c>
    </row>
    <row r="79" spans="1:19" s="32" customFormat="1" ht="15.75" customHeight="1" x14ac:dyDescent="0.25">
      <c r="A79" s="29" t="s">
        <v>136</v>
      </c>
      <c r="B79" s="35" t="s">
        <v>137</v>
      </c>
      <c r="C79" s="31" t="s">
        <v>29</v>
      </c>
      <c r="D79" s="16">
        <v>0</v>
      </c>
      <c r="E79" s="17">
        <v>32.006504759999999</v>
      </c>
      <c r="F79" s="17">
        <v>0</v>
      </c>
      <c r="G79" s="17">
        <f>23.57123992+0.005</f>
        <v>23.576239919999999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f t="shared" si="0"/>
        <v>0</v>
      </c>
      <c r="S79" s="17">
        <f t="shared" si="1"/>
        <v>23.576239919999999</v>
      </c>
    </row>
    <row r="80" spans="1:19" s="32" customFormat="1" ht="15.75" customHeight="1" x14ac:dyDescent="0.25">
      <c r="A80" s="29" t="s">
        <v>138</v>
      </c>
      <c r="B80" s="35" t="s">
        <v>139</v>
      </c>
      <c r="C80" s="31" t="s">
        <v>29</v>
      </c>
      <c r="D80" s="16">
        <v>135.56708878000001</v>
      </c>
      <c r="E80" s="17">
        <v>40.445073399999998</v>
      </c>
      <c r="F80" s="17">
        <v>0</v>
      </c>
      <c r="G80" s="17">
        <f>26.15008987+0.019457</f>
        <v>26.169546869999998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f t="shared" si="0"/>
        <v>0</v>
      </c>
      <c r="S80" s="17">
        <f t="shared" si="1"/>
        <v>26.169546869999998</v>
      </c>
    </row>
    <row r="81" spans="1:19" s="32" customFormat="1" x14ac:dyDescent="0.25">
      <c r="A81" s="29" t="s">
        <v>140</v>
      </c>
      <c r="B81" s="30" t="s">
        <v>141</v>
      </c>
      <c r="C81" s="31" t="s">
        <v>29</v>
      </c>
      <c r="D81" s="16">
        <f>D18-D33</f>
        <v>-252.59753534000004</v>
      </c>
      <c r="E81" s="16">
        <f>E18-E33</f>
        <v>-459.11932850999989</v>
      </c>
      <c r="F81" s="17">
        <v>0</v>
      </c>
      <c r="G81" s="17">
        <f>G18-G33</f>
        <v>-632.17774999999983</v>
      </c>
      <c r="H81" s="17">
        <v>0</v>
      </c>
      <c r="I81" s="17">
        <f>I18-I33</f>
        <v>1.4692666666746845E-3</v>
      </c>
      <c r="J81" s="17">
        <v>7.5346240000000098</v>
      </c>
      <c r="K81" s="17">
        <f>K18-K33</f>
        <v>0</v>
      </c>
      <c r="L81" s="16">
        <v>3.290018420000024</v>
      </c>
      <c r="M81" s="17" t="s">
        <v>743</v>
      </c>
      <c r="N81" s="16">
        <v>17.854806315000019</v>
      </c>
      <c r="O81" s="17" t="s">
        <v>743</v>
      </c>
      <c r="P81" s="16">
        <v>22.133388314999991</v>
      </c>
      <c r="Q81" s="17" t="s">
        <v>743</v>
      </c>
      <c r="R81" s="17">
        <f t="shared" si="0"/>
        <v>50.812837050000041</v>
      </c>
      <c r="S81" s="17">
        <f>P81+N81+L81+K81+I81+G81</f>
        <v>-588.89806768333312</v>
      </c>
    </row>
    <row r="82" spans="1:19" s="32" customFormat="1" ht="15.75" customHeight="1" x14ac:dyDescent="0.25">
      <c r="A82" s="29" t="s">
        <v>142</v>
      </c>
      <c r="B82" s="33" t="s">
        <v>31</v>
      </c>
      <c r="C82" s="31" t="s">
        <v>29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7">
        <f t="shared" si="0"/>
        <v>0</v>
      </c>
      <c r="S82" s="17">
        <f t="shared" si="1"/>
        <v>0</v>
      </c>
    </row>
    <row r="83" spans="1:19" s="32" customFormat="1" ht="31.5" customHeight="1" x14ac:dyDescent="0.25">
      <c r="A83" s="29" t="s">
        <v>143</v>
      </c>
      <c r="B83" s="36" t="s">
        <v>33</v>
      </c>
      <c r="C83" s="31" t="s">
        <v>29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7">
        <f t="shared" ref="R83:R146" si="8">P83+N83+L83+J83+H83+F83</f>
        <v>0</v>
      </c>
      <c r="S83" s="17">
        <f t="shared" ref="S83:S146" si="9">Q83+O83+M83+K83+I83+G83</f>
        <v>0</v>
      </c>
    </row>
    <row r="84" spans="1:19" s="32" customFormat="1" ht="31.5" customHeight="1" x14ac:dyDescent="0.25">
      <c r="A84" s="29" t="s">
        <v>144</v>
      </c>
      <c r="B84" s="36" t="s">
        <v>35</v>
      </c>
      <c r="C84" s="31" t="s">
        <v>29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7">
        <f t="shared" si="8"/>
        <v>0</v>
      </c>
      <c r="S84" s="17">
        <f t="shared" si="9"/>
        <v>0</v>
      </c>
    </row>
    <row r="85" spans="1:19" s="32" customFormat="1" ht="31.5" customHeight="1" x14ac:dyDescent="0.25">
      <c r="A85" s="29" t="s">
        <v>145</v>
      </c>
      <c r="B85" s="36" t="s">
        <v>37</v>
      </c>
      <c r="C85" s="31" t="s">
        <v>29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7">
        <f t="shared" si="8"/>
        <v>0</v>
      </c>
      <c r="S85" s="17">
        <f t="shared" si="9"/>
        <v>0</v>
      </c>
    </row>
    <row r="86" spans="1:19" s="32" customFormat="1" ht="15.75" customHeight="1" x14ac:dyDescent="0.25">
      <c r="A86" s="29" t="s">
        <v>146</v>
      </c>
      <c r="B86" s="33" t="s">
        <v>39</v>
      </c>
      <c r="C86" s="31" t="s">
        <v>29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7">
        <f t="shared" si="8"/>
        <v>0</v>
      </c>
      <c r="S86" s="17">
        <f t="shared" si="9"/>
        <v>0</v>
      </c>
    </row>
    <row r="87" spans="1:19" s="32" customFormat="1" x14ac:dyDescent="0.25">
      <c r="A87" s="29" t="s">
        <v>147</v>
      </c>
      <c r="B87" s="33" t="s">
        <v>41</v>
      </c>
      <c r="C87" s="31" t="s">
        <v>29</v>
      </c>
      <c r="D87" s="16">
        <f>D24-D39</f>
        <v>-441.97471728999989</v>
      </c>
      <c r="E87" s="16">
        <f>E24-E39</f>
        <v>-459.11267347999984</v>
      </c>
      <c r="F87" s="16">
        <v>0.77500000000000002</v>
      </c>
      <c r="G87" s="16">
        <f>G81+0.02</f>
        <v>-632.15774999999985</v>
      </c>
      <c r="H87" s="16">
        <f>H81</f>
        <v>0</v>
      </c>
      <c r="I87" s="16">
        <f>I81</f>
        <v>1.4692666666746845E-3</v>
      </c>
      <c r="J87" s="16">
        <v>7.5346240000000098</v>
      </c>
      <c r="K87" s="16">
        <f>K24-K39</f>
        <v>0</v>
      </c>
      <c r="L87" s="16">
        <v>3.290018420000024</v>
      </c>
      <c r="M87" s="17" t="s">
        <v>743</v>
      </c>
      <c r="N87" s="16">
        <v>17.854806315000019</v>
      </c>
      <c r="O87" s="17" t="s">
        <v>743</v>
      </c>
      <c r="P87" s="16">
        <v>22.133388314999991</v>
      </c>
      <c r="Q87" s="17" t="s">
        <v>743</v>
      </c>
      <c r="R87" s="17">
        <f t="shared" si="8"/>
        <v>51.58783705000004</v>
      </c>
      <c r="S87" s="17">
        <f>P87+N87+L87+K87+I87+G87</f>
        <v>-588.87806768333314</v>
      </c>
    </row>
    <row r="88" spans="1:19" s="32" customFormat="1" ht="15.75" customHeight="1" x14ac:dyDescent="0.25">
      <c r="A88" s="29" t="s">
        <v>148</v>
      </c>
      <c r="B88" s="33" t="s">
        <v>43</v>
      </c>
      <c r="C88" s="31" t="s">
        <v>29</v>
      </c>
      <c r="D88" s="16">
        <v>0</v>
      </c>
      <c r="E88" s="16">
        <v>0</v>
      </c>
      <c r="F88" s="16">
        <f>F25-F40</f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7">
        <f t="shared" si="8"/>
        <v>0</v>
      </c>
      <c r="S88" s="17">
        <f t="shared" si="9"/>
        <v>0</v>
      </c>
    </row>
    <row r="89" spans="1:19" s="32" customFormat="1" ht="15.75" customHeight="1" x14ac:dyDescent="0.25">
      <c r="A89" s="29" t="s">
        <v>149</v>
      </c>
      <c r="B89" s="33" t="s">
        <v>45</v>
      </c>
      <c r="C89" s="31" t="s">
        <v>29</v>
      </c>
      <c r="D89" s="16">
        <f>D26-D41</f>
        <v>189.37718194999999</v>
      </c>
      <c r="E89" s="16">
        <f>E26-E41</f>
        <v>-7.0840299999999912E-3</v>
      </c>
      <c r="F89" s="16">
        <f>F26-F41</f>
        <v>0</v>
      </c>
      <c r="G89" s="16">
        <v>-0.02</v>
      </c>
      <c r="H89" s="16">
        <f t="shared" ref="H89:Q89" si="10">H26-H41</f>
        <v>0</v>
      </c>
      <c r="I89" s="16">
        <f t="shared" si="10"/>
        <v>0</v>
      </c>
      <c r="J89" s="16">
        <f t="shared" si="10"/>
        <v>0</v>
      </c>
      <c r="K89" s="16">
        <f t="shared" si="10"/>
        <v>0</v>
      </c>
      <c r="L89" s="16">
        <f t="shared" si="10"/>
        <v>0</v>
      </c>
      <c r="M89" s="16">
        <f t="shared" si="10"/>
        <v>0</v>
      </c>
      <c r="N89" s="16">
        <f t="shared" si="10"/>
        <v>0</v>
      </c>
      <c r="O89" s="16">
        <f t="shared" si="10"/>
        <v>0</v>
      </c>
      <c r="P89" s="16">
        <f t="shared" si="10"/>
        <v>0</v>
      </c>
      <c r="Q89" s="16">
        <f t="shared" si="10"/>
        <v>0</v>
      </c>
      <c r="R89" s="17">
        <f t="shared" si="8"/>
        <v>0</v>
      </c>
      <c r="S89" s="17">
        <f t="shared" si="9"/>
        <v>-0.02</v>
      </c>
    </row>
    <row r="90" spans="1:19" s="32" customFormat="1" ht="15.75" customHeight="1" x14ac:dyDescent="0.25">
      <c r="A90" s="29" t="s">
        <v>150</v>
      </c>
      <c r="B90" s="33" t="s">
        <v>47</v>
      </c>
      <c r="C90" s="31" t="s">
        <v>29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7">
        <f t="shared" si="8"/>
        <v>0</v>
      </c>
      <c r="S90" s="17">
        <f t="shared" si="9"/>
        <v>0</v>
      </c>
    </row>
    <row r="91" spans="1:19" s="32" customFormat="1" ht="15.75" customHeight="1" x14ac:dyDescent="0.25">
      <c r="A91" s="29" t="s">
        <v>151</v>
      </c>
      <c r="B91" s="33" t="s">
        <v>49</v>
      </c>
      <c r="C91" s="31" t="s">
        <v>29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7">
        <f t="shared" si="8"/>
        <v>0</v>
      </c>
      <c r="S91" s="17">
        <f t="shared" si="9"/>
        <v>0</v>
      </c>
    </row>
    <row r="92" spans="1:19" s="32" customFormat="1" ht="31.5" customHeight="1" x14ac:dyDescent="0.25">
      <c r="A92" s="29" t="s">
        <v>152</v>
      </c>
      <c r="B92" s="34" t="s">
        <v>51</v>
      </c>
      <c r="C92" s="31" t="s">
        <v>29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7">
        <f t="shared" si="8"/>
        <v>0</v>
      </c>
      <c r="S92" s="17">
        <f t="shared" si="9"/>
        <v>0</v>
      </c>
    </row>
    <row r="93" spans="1:19" s="32" customFormat="1" ht="15.75" customHeight="1" x14ac:dyDescent="0.25">
      <c r="A93" s="29" t="s">
        <v>153</v>
      </c>
      <c r="B93" s="36" t="s">
        <v>53</v>
      </c>
      <c r="C93" s="31" t="s">
        <v>29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7">
        <f t="shared" si="8"/>
        <v>0</v>
      </c>
      <c r="S93" s="17">
        <f t="shared" si="9"/>
        <v>0</v>
      </c>
    </row>
    <row r="94" spans="1:19" s="32" customFormat="1" ht="15.75" customHeight="1" x14ac:dyDescent="0.25">
      <c r="A94" s="29" t="s">
        <v>154</v>
      </c>
      <c r="B94" s="35" t="s">
        <v>55</v>
      </c>
      <c r="C94" s="31" t="s">
        <v>29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7">
        <f t="shared" si="8"/>
        <v>0</v>
      </c>
      <c r="S94" s="17">
        <f t="shared" si="9"/>
        <v>0</v>
      </c>
    </row>
    <row r="95" spans="1:19" s="32" customFormat="1" x14ac:dyDescent="0.25">
      <c r="A95" s="29" t="s">
        <v>155</v>
      </c>
      <c r="B95" s="33" t="s">
        <v>57</v>
      </c>
      <c r="C95" s="31" t="s">
        <v>29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</row>
    <row r="96" spans="1:19" s="32" customFormat="1" ht="15.75" customHeight="1" x14ac:dyDescent="0.25">
      <c r="A96" s="29" t="s">
        <v>156</v>
      </c>
      <c r="B96" s="30" t="s">
        <v>157</v>
      </c>
      <c r="C96" s="31" t="s">
        <v>29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7">
        <f t="shared" si="8"/>
        <v>0</v>
      </c>
      <c r="S96" s="17">
        <f t="shared" si="9"/>
        <v>0</v>
      </c>
    </row>
    <row r="97" spans="1:19" s="32" customFormat="1" ht="15.75" customHeight="1" x14ac:dyDescent="0.25">
      <c r="A97" s="29" t="s">
        <v>15</v>
      </c>
      <c r="B97" s="34" t="s">
        <v>158</v>
      </c>
      <c r="C97" s="31" t="s">
        <v>29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7">
        <f t="shared" si="8"/>
        <v>0</v>
      </c>
      <c r="S97" s="17">
        <f t="shared" si="9"/>
        <v>0</v>
      </c>
    </row>
    <row r="98" spans="1:19" s="32" customFormat="1" ht="15.75" customHeight="1" x14ac:dyDescent="0.25">
      <c r="A98" s="29" t="s">
        <v>159</v>
      </c>
      <c r="B98" s="36" t="s">
        <v>160</v>
      </c>
      <c r="C98" s="31" t="s">
        <v>29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7">
        <f t="shared" si="8"/>
        <v>0</v>
      </c>
      <c r="S98" s="17">
        <f t="shared" si="9"/>
        <v>0</v>
      </c>
    </row>
    <row r="99" spans="1:19" s="32" customFormat="1" ht="15.75" customHeight="1" x14ac:dyDescent="0.25">
      <c r="A99" s="29" t="s">
        <v>161</v>
      </c>
      <c r="B99" s="36" t="s">
        <v>162</v>
      </c>
      <c r="C99" s="31" t="s">
        <v>29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7">
        <f t="shared" si="8"/>
        <v>0</v>
      </c>
      <c r="S99" s="17">
        <f t="shared" si="9"/>
        <v>0</v>
      </c>
    </row>
    <row r="100" spans="1:19" s="32" customFormat="1" ht="15.75" customHeight="1" x14ac:dyDescent="0.25">
      <c r="A100" s="29" t="s">
        <v>163</v>
      </c>
      <c r="B100" s="36" t="s">
        <v>164</v>
      </c>
      <c r="C100" s="31" t="s">
        <v>29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7">
        <f t="shared" si="8"/>
        <v>0</v>
      </c>
      <c r="S100" s="17">
        <f t="shared" si="9"/>
        <v>0</v>
      </c>
    </row>
    <row r="101" spans="1:19" s="32" customFormat="1" ht="15.75" customHeight="1" x14ac:dyDescent="0.25">
      <c r="A101" s="29" t="s">
        <v>165</v>
      </c>
      <c r="B101" s="38" t="s">
        <v>166</v>
      </c>
      <c r="C101" s="31" t="s">
        <v>29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7">
        <f t="shared" si="8"/>
        <v>0</v>
      </c>
      <c r="S101" s="17">
        <f t="shared" si="9"/>
        <v>0</v>
      </c>
    </row>
    <row r="102" spans="1:19" s="32" customFormat="1" ht="15.75" customHeight="1" x14ac:dyDescent="0.25">
      <c r="A102" s="29" t="s">
        <v>167</v>
      </c>
      <c r="B102" s="35" t="s">
        <v>168</v>
      </c>
      <c r="C102" s="31" t="s">
        <v>29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7">
        <f t="shared" si="8"/>
        <v>0</v>
      </c>
      <c r="S102" s="17">
        <f t="shared" si="9"/>
        <v>0</v>
      </c>
    </row>
    <row r="103" spans="1:19" s="32" customFormat="1" ht="15.75" customHeight="1" x14ac:dyDescent="0.25">
      <c r="A103" s="29" t="s">
        <v>169</v>
      </c>
      <c r="B103" s="36" t="s">
        <v>170</v>
      </c>
      <c r="C103" s="31" t="s">
        <v>29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7">
        <f t="shared" si="8"/>
        <v>0</v>
      </c>
      <c r="S103" s="17">
        <f t="shared" si="9"/>
        <v>0</v>
      </c>
    </row>
    <row r="104" spans="1:19" s="32" customFormat="1" ht="15.75" customHeight="1" x14ac:dyDescent="0.25">
      <c r="A104" s="29" t="s">
        <v>171</v>
      </c>
      <c r="B104" s="36" t="s">
        <v>172</v>
      </c>
      <c r="C104" s="31" t="s">
        <v>29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7">
        <f t="shared" si="8"/>
        <v>0</v>
      </c>
      <c r="S104" s="17">
        <f t="shared" si="9"/>
        <v>0</v>
      </c>
    </row>
    <row r="105" spans="1:19" s="32" customFormat="1" ht="15.75" customHeight="1" x14ac:dyDescent="0.25">
      <c r="A105" s="29" t="s">
        <v>16</v>
      </c>
      <c r="B105" s="37" t="s">
        <v>123</v>
      </c>
      <c r="C105" s="31" t="s">
        <v>29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7">
        <f t="shared" si="8"/>
        <v>0</v>
      </c>
      <c r="S105" s="17">
        <f t="shared" si="9"/>
        <v>0</v>
      </c>
    </row>
    <row r="106" spans="1:19" s="32" customFormat="1" ht="15.75" customHeight="1" x14ac:dyDescent="0.25">
      <c r="A106" s="29" t="s">
        <v>173</v>
      </c>
      <c r="B106" s="35" t="s">
        <v>174</v>
      </c>
      <c r="C106" s="31" t="s">
        <v>29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7">
        <f t="shared" si="8"/>
        <v>0</v>
      </c>
      <c r="S106" s="17">
        <f t="shared" si="9"/>
        <v>0</v>
      </c>
    </row>
    <row r="107" spans="1:19" s="32" customFormat="1" ht="15.75" customHeight="1" x14ac:dyDescent="0.25">
      <c r="A107" s="29" t="s">
        <v>175</v>
      </c>
      <c r="B107" s="35" t="s">
        <v>176</v>
      </c>
      <c r="C107" s="31" t="s">
        <v>29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7">
        <f t="shared" si="8"/>
        <v>0</v>
      </c>
      <c r="S107" s="17">
        <f t="shared" si="9"/>
        <v>0</v>
      </c>
    </row>
    <row r="108" spans="1:19" s="32" customFormat="1" ht="15.75" customHeight="1" x14ac:dyDescent="0.25">
      <c r="A108" s="29" t="s">
        <v>177</v>
      </c>
      <c r="B108" s="38" t="s">
        <v>178</v>
      </c>
      <c r="C108" s="31" t="s">
        <v>29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7">
        <f t="shared" si="8"/>
        <v>0</v>
      </c>
      <c r="S108" s="17">
        <f t="shared" si="9"/>
        <v>0</v>
      </c>
    </row>
    <row r="109" spans="1:19" s="32" customFormat="1" ht="15.75" customHeight="1" x14ac:dyDescent="0.25">
      <c r="A109" s="29" t="s">
        <v>179</v>
      </c>
      <c r="B109" s="35" t="s">
        <v>180</v>
      </c>
      <c r="C109" s="31" t="s">
        <v>29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7">
        <f t="shared" si="8"/>
        <v>0</v>
      </c>
      <c r="S109" s="17">
        <f t="shared" si="9"/>
        <v>0</v>
      </c>
    </row>
    <row r="110" spans="1:19" s="32" customFormat="1" ht="15.75" customHeight="1" x14ac:dyDescent="0.25">
      <c r="A110" s="29" t="s">
        <v>181</v>
      </c>
      <c r="B110" s="38" t="s">
        <v>182</v>
      </c>
      <c r="C110" s="31" t="s">
        <v>29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7">
        <f t="shared" si="8"/>
        <v>0</v>
      </c>
      <c r="S110" s="17">
        <f t="shared" si="9"/>
        <v>0</v>
      </c>
    </row>
    <row r="111" spans="1:19" s="32" customFormat="1" ht="15.75" customHeight="1" x14ac:dyDescent="0.25">
      <c r="A111" s="29" t="s">
        <v>183</v>
      </c>
      <c r="B111" s="38" t="s">
        <v>184</v>
      </c>
      <c r="C111" s="31" t="s">
        <v>29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7">
        <f t="shared" si="8"/>
        <v>0</v>
      </c>
      <c r="S111" s="17">
        <f t="shared" si="9"/>
        <v>0</v>
      </c>
    </row>
    <row r="112" spans="1:19" s="32" customFormat="1" ht="15.75" customHeight="1" x14ac:dyDescent="0.25">
      <c r="A112" s="29" t="s">
        <v>185</v>
      </c>
      <c r="B112" s="35" t="s">
        <v>186</v>
      </c>
      <c r="C112" s="31" t="s">
        <v>29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7">
        <f t="shared" si="8"/>
        <v>0</v>
      </c>
      <c r="S112" s="17">
        <f t="shared" si="9"/>
        <v>0</v>
      </c>
    </row>
    <row r="113" spans="1:19" s="32" customFormat="1" ht="15" customHeight="1" x14ac:dyDescent="0.25">
      <c r="A113" s="29" t="s">
        <v>187</v>
      </c>
      <c r="B113" s="35" t="s">
        <v>188</v>
      </c>
      <c r="C113" s="31" t="s">
        <v>29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7">
        <f t="shared" si="8"/>
        <v>0</v>
      </c>
      <c r="S113" s="17">
        <f t="shared" si="9"/>
        <v>0</v>
      </c>
    </row>
    <row r="114" spans="1:19" s="32" customFormat="1" ht="15.75" customHeight="1" x14ac:dyDescent="0.25">
      <c r="A114" s="29" t="s">
        <v>189</v>
      </c>
      <c r="B114" s="35" t="s">
        <v>190</v>
      </c>
      <c r="C114" s="31" t="s">
        <v>29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7">
        <f t="shared" si="8"/>
        <v>0</v>
      </c>
      <c r="S114" s="17">
        <f t="shared" si="9"/>
        <v>0</v>
      </c>
    </row>
    <row r="115" spans="1:19" s="32" customFormat="1" x14ac:dyDescent="0.25">
      <c r="A115" s="29" t="s">
        <v>191</v>
      </c>
      <c r="B115" s="30" t="s">
        <v>192</v>
      </c>
      <c r="C115" s="31" t="s">
        <v>29</v>
      </c>
      <c r="D115" s="16">
        <f>D81-D96</f>
        <v>-252.59753534000004</v>
      </c>
      <c r="E115" s="16">
        <f>E81-E96</f>
        <v>-459.11932850999989</v>
      </c>
      <c r="F115" s="16">
        <v>0</v>
      </c>
      <c r="G115" s="16">
        <f>G121+G123</f>
        <v>-632.17774999999983</v>
      </c>
      <c r="H115" s="16">
        <f>H81+H96</f>
        <v>0</v>
      </c>
      <c r="I115" s="16">
        <f>I121+I123</f>
        <v>1.4692666666746845E-3</v>
      </c>
      <c r="J115" s="16">
        <f t="shared" ref="J115:P115" si="11">J81-J96</f>
        <v>7.5346240000000098</v>
      </c>
      <c r="K115" s="16">
        <v>0</v>
      </c>
      <c r="L115" s="16">
        <f t="shared" si="11"/>
        <v>3.290018420000024</v>
      </c>
      <c r="M115" s="17" t="s">
        <v>743</v>
      </c>
      <c r="N115" s="16">
        <f t="shared" si="11"/>
        <v>17.854806315000019</v>
      </c>
      <c r="O115" s="17" t="s">
        <v>743</v>
      </c>
      <c r="P115" s="16">
        <f t="shared" si="11"/>
        <v>22.133388314999991</v>
      </c>
      <c r="Q115" s="17" t="s">
        <v>743</v>
      </c>
      <c r="R115" s="17">
        <f t="shared" si="8"/>
        <v>50.812837050000041</v>
      </c>
      <c r="S115" s="17">
        <f>P115+N115+L115+K115+I115+G115</f>
        <v>-588.89806768333312</v>
      </c>
    </row>
    <row r="116" spans="1:19" s="32" customFormat="1" ht="15.75" customHeight="1" x14ac:dyDescent="0.25">
      <c r="A116" s="29" t="s">
        <v>193</v>
      </c>
      <c r="B116" s="34" t="s">
        <v>31</v>
      </c>
      <c r="C116" s="31" t="s">
        <v>29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7">
        <f t="shared" si="8"/>
        <v>0</v>
      </c>
      <c r="S116" s="17">
        <f t="shared" si="9"/>
        <v>0</v>
      </c>
    </row>
    <row r="117" spans="1:19" s="32" customFormat="1" ht="31.5" customHeight="1" x14ac:dyDescent="0.25">
      <c r="A117" s="29" t="s">
        <v>194</v>
      </c>
      <c r="B117" s="36" t="s">
        <v>33</v>
      </c>
      <c r="C117" s="31" t="s">
        <v>29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7">
        <f t="shared" si="8"/>
        <v>0</v>
      </c>
      <c r="S117" s="17">
        <f t="shared" si="9"/>
        <v>0</v>
      </c>
    </row>
    <row r="118" spans="1:19" s="32" customFormat="1" ht="31.5" customHeight="1" x14ac:dyDescent="0.25">
      <c r="A118" s="29" t="s">
        <v>195</v>
      </c>
      <c r="B118" s="36" t="s">
        <v>35</v>
      </c>
      <c r="C118" s="31" t="s">
        <v>29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7">
        <f t="shared" si="8"/>
        <v>0</v>
      </c>
      <c r="S118" s="17">
        <f t="shared" si="9"/>
        <v>0</v>
      </c>
    </row>
    <row r="119" spans="1:19" s="32" customFormat="1" ht="31.5" customHeight="1" x14ac:dyDescent="0.25">
      <c r="A119" s="29" t="s">
        <v>196</v>
      </c>
      <c r="B119" s="36" t="s">
        <v>37</v>
      </c>
      <c r="C119" s="31" t="s">
        <v>29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7">
        <f t="shared" si="8"/>
        <v>0</v>
      </c>
      <c r="S119" s="17">
        <f t="shared" si="9"/>
        <v>0</v>
      </c>
    </row>
    <row r="120" spans="1:19" s="32" customFormat="1" ht="15.75" customHeight="1" x14ac:dyDescent="0.25">
      <c r="A120" s="29" t="s">
        <v>197</v>
      </c>
      <c r="B120" s="33" t="s">
        <v>39</v>
      </c>
      <c r="C120" s="31" t="s">
        <v>29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7">
        <f t="shared" si="8"/>
        <v>0</v>
      </c>
      <c r="S120" s="17">
        <f t="shared" si="9"/>
        <v>0</v>
      </c>
    </row>
    <row r="121" spans="1:19" s="32" customFormat="1" x14ac:dyDescent="0.25">
      <c r="A121" s="29" t="s">
        <v>198</v>
      </c>
      <c r="B121" s="33" t="s">
        <v>41</v>
      </c>
      <c r="C121" s="31" t="s">
        <v>29</v>
      </c>
      <c r="D121" s="16">
        <f>D87</f>
        <v>-441.97471728999989</v>
      </c>
      <c r="E121" s="16">
        <f>E87</f>
        <v>-459.11267347999984</v>
      </c>
      <c r="F121" s="16">
        <v>0</v>
      </c>
      <c r="G121" s="16">
        <f>G87</f>
        <v>-632.15774999999985</v>
      </c>
      <c r="H121" s="16">
        <f>H115</f>
        <v>0</v>
      </c>
      <c r="I121" s="16">
        <f>I87</f>
        <v>1.4692666666746845E-3</v>
      </c>
      <c r="J121" s="16">
        <f t="shared" ref="J121:P121" si="12">J87</f>
        <v>7.5346240000000098</v>
      </c>
      <c r="K121" s="16">
        <v>0</v>
      </c>
      <c r="L121" s="16">
        <f t="shared" si="12"/>
        <v>3.290018420000024</v>
      </c>
      <c r="M121" s="17" t="s">
        <v>743</v>
      </c>
      <c r="N121" s="16">
        <f t="shared" si="12"/>
        <v>17.854806315000019</v>
      </c>
      <c r="O121" s="17" t="s">
        <v>743</v>
      </c>
      <c r="P121" s="16">
        <f t="shared" si="12"/>
        <v>22.133388314999991</v>
      </c>
      <c r="Q121" s="17" t="s">
        <v>743</v>
      </c>
      <c r="R121" s="17">
        <f t="shared" si="8"/>
        <v>50.812837050000041</v>
      </c>
      <c r="S121" s="17">
        <f>P121+N121+L121+K121+I121+G121</f>
        <v>-588.87806768333314</v>
      </c>
    </row>
    <row r="122" spans="1:19" s="32" customFormat="1" ht="15.75" customHeight="1" x14ac:dyDescent="0.25">
      <c r="A122" s="29" t="s">
        <v>199</v>
      </c>
      <c r="B122" s="33" t="s">
        <v>43</v>
      </c>
      <c r="C122" s="31" t="s">
        <v>29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7">
        <f t="shared" si="8"/>
        <v>0</v>
      </c>
      <c r="S122" s="17">
        <f t="shared" si="9"/>
        <v>0</v>
      </c>
    </row>
    <row r="123" spans="1:19" s="32" customFormat="1" ht="15.75" customHeight="1" x14ac:dyDescent="0.25">
      <c r="A123" s="29" t="s">
        <v>200</v>
      </c>
      <c r="B123" s="33" t="s">
        <v>45</v>
      </c>
      <c r="C123" s="31" t="s">
        <v>29</v>
      </c>
      <c r="D123" s="16">
        <f>D89</f>
        <v>189.37718194999999</v>
      </c>
      <c r="E123" s="16">
        <f>E89</f>
        <v>-7.0840299999999912E-3</v>
      </c>
      <c r="F123" s="16">
        <f t="shared" ref="F123:Q123" si="13">F89</f>
        <v>0</v>
      </c>
      <c r="G123" s="16">
        <f t="shared" si="13"/>
        <v>-0.02</v>
      </c>
      <c r="H123" s="16">
        <f t="shared" si="13"/>
        <v>0</v>
      </c>
      <c r="I123" s="16">
        <f t="shared" si="13"/>
        <v>0</v>
      </c>
      <c r="J123" s="16">
        <f t="shared" si="13"/>
        <v>0</v>
      </c>
      <c r="K123" s="16">
        <f t="shared" si="13"/>
        <v>0</v>
      </c>
      <c r="L123" s="16">
        <f t="shared" si="13"/>
        <v>0</v>
      </c>
      <c r="M123" s="16">
        <f t="shared" si="13"/>
        <v>0</v>
      </c>
      <c r="N123" s="16">
        <f t="shared" si="13"/>
        <v>0</v>
      </c>
      <c r="O123" s="16">
        <f t="shared" si="13"/>
        <v>0</v>
      </c>
      <c r="P123" s="16">
        <f t="shared" si="13"/>
        <v>0</v>
      </c>
      <c r="Q123" s="16">
        <f t="shared" si="13"/>
        <v>0</v>
      </c>
      <c r="R123" s="17">
        <f t="shared" si="8"/>
        <v>0</v>
      </c>
      <c r="S123" s="17">
        <f t="shared" si="9"/>
        <v>-0.02</v>
      </c>
    </row>
    <row r="124" spans="1:19" s="32" customFormat="1" ht="15.75" customHeight="1" x14ac:dyDescent="0.25">
      <c r="A124" s="29" t="s">
        <v>201</v>
      </c>
      <c r="B124" s="33" t="s">
        <v>47</v>
      </c>
      <c r="C124" s="31" t="s">
        <v>29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7">
        <f t="shared" si="8"/>
        <v>0</v>
      </c>
      <c r="S124" s="17">
        <f t="shared" si="9"/>
        <v>0</v>
      </c>
    </row>
    <row r="125" spans="1:19" s="32" customFormat="1" ht="15.75" customHeight="1" x14ac:dyDescent="0.25">
      <c r="A125" s="29" t="s">
        <v>202</v>
      </c>
      <c r="B125" s="33" t="s">
        <v>49</v>
      </c>
      <c r="C125" s="31" t="s">
        <v>29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7">
        <f t="shared" si="8"/>
        <v>0</v>
      </c>
      <c r="S125" s="17">
        <f t="shared" si="9"/>
        <v>0</v>
      </c>
    </row>
    <row r="126" spans="1:19" s="32" customFormat="1" ht="31.5" customHeight="1" x14ac:dyDescent="0.25">
      <c r="A126" s="29" t="s">
        <v>203</v>
      </c>
      <c r="B126" s="34" t="s">
        <v>51</v>
      </c>
      <c r="C126" s="31" t="s">
        <v>29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7">
        <f t="shared" si="8"/>
        <v>0</v>
      </c>
      <c r="S126" s="17">
        <f t="shared" si="9"/>
        <v>0</v>
      </c>
    </row>
    <row r="127" spans="1:19" s="32" customFormat="1" ht="15.75" customHeight="1" x14ac:dyDescent="0.25">
      <c r="A127" s="29" t="s">
        <v>204</v>
      </c>
      <c r="B127" s="35" t="s">
        <v>53</v>
      </c>
      <c r="C127" s="31" t="s">
        <v>29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7">
        <f t="shared" si="8"/>
        <v>0</v>
      </c>
      <c r="S127" s="17">
        <f t="shared" si="9"/>
        <v>0</v>
      </c>
    </row>
    <row r="128" spans="1:19" s="32" customFormat="1" ht="15.75" customHeight="1" x14ac:dyDescent="0.25">
      <c r="A128" s="29" t="s">
        <v>205</v>
      </c>
      <c r="B128" s="35" t="s">
        <v>55</v>
      </c>
      <c r="C128" s="31" t="s">
        <v>29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7">
        <f t="shared" si="8"/>
        <v>0</v>
      </c>
      <c r="S128" s="17">
        <f t="shared" si="9"/>
        <v>0</v>
      </c>
    </row>
    <row r="129" spans="1:19" s="32" customFormat="1" x14ac:dyDescent="0.25">
      <c r="A129" s="29" t="s">
        <v>206</v>
      </c>
      <c r="B129" s="33" t="s">
        <v>57</v>
      </c>
      <c r="C129" s="31" t="s">
        <v>29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</row>
    <row r="130" spans="1:19" s="32" customFormat="1" ht="15.75" customHeight="1" x14ac:dyDescent="0.25">
      <c r="A130" s="29" t="s">
        <v>207</v>
      </c>
      <c r="B130" s="30" t="s">
        <v>208</v>
      </c>
      <c r="C130" s="31" t="s">
        <v>29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7">
        <f t="shared" si="8"/>
        <v>0</v>
      </c>
      <c r="S130" s="17">
        <f t="shared" si="9"/>
        <v>0</v>
      </c>
    </row>
    <row r="131" spans="1:19" s="32" customFormat="1" ht="15.75" customHeight="1" x14ac:dyDescent="0.25">
      <c r="A131" s="29" t="s">
        <v>209</v>
      </c>
      <c r="B131" s="33" t="s">
        <v>31</v>
      </c>
      <c r="C131" s="31" t="s">
        <v>29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7">
        <f t="shared" si="8"/>
        <v>0</v>
      </c>
      <c r="S131" s="17">
        <f t="shared" si="9"/>
        <v>0</v>
      </c>
    </row>
    <row r="132" spans="1:19" s="32" customFormat="1" ht="31.5" customHeight="1" x14ac:dyDescent="0.25">
      <c r="A132" s="29" t="s">
        <v>210</v>
      </c>
      <c r="B132" s="36" t="s">
        <v>33</v>
      </c>
      <c r="C132" s="31" t="s">
        <v>29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7">
        <f t="shared" si="8"/>
        <v>0</v>
      </c>
      <c r="S132" s="17">
        <f t="shared" si="9"/>
        <v>0</v>
      </c>
    </row>
    <row r="133" spans="1:19" s="32" customFormat="1" ht="31.5" customHeight="1" x14ac:dyDescent="0.25">
      <c r="A133" s="29" t="s">
        <v>211</v>
      </c>
      <c r="B133" s="36" t="s">
        <v>35</v>
      </c>
      <c r="C133" s="31" t="s">
        <v>29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7">
        <f t="shared" si="8"/>
        <v>0</v>
      </c>
      <c r="S133" s="17">
        <f t="shared" si="9"/>
        <v>0</v>
      </c>
    </row>
    <row r="134" spans="1:19" s="32" customFormat="1" ht="31.5" customHeight="1" x14ac:dyDescent="0.25">
      <c r="A134" s="29" t="s">
        <v>212</v>
      </c>
      <c r="B134" s="36" t="s">
        <v>37</v>
      </c>
      <c r="C134" s="31" t="s">
        <v>29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7">
        <f t="shared" si="8"/>
        <v>0</v>
      </c>
      <c r="S134" s="17">
        <f t="shared" si="9"/>
        <v>0</v>
      </c>
    </row>
    <row r="135" spans="1:19" s="32" customFormat="1" ht="15.75" customHeight="1" x14ac:dyDescent="0.25">
      <c r="A135" s="29" t="s">
        <v>213</v>
      </c>
      <c r="B135" s="37" t="s">
        <v>214</v>
      </c>
      <c r="C135" s="31" t="s">
        <v>29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7">
        <f t="shared" si="8"/>
        <v>0</v>
      </c>
      <c r="S135" s="17">
        <f t="shared" si="9"/>
        <v>0</v>
      </c>
    </row>
    <row r="136" spans="1:19" s="32" customFormat="1" ht="15.75" customHeight="1" x14ac:dyDescent="0.25">
      <c r="A136" s="29" t="s">
        <v>215</v>
      </c>
      <c r="B136" s="37" t="s">
        <v>216</v>
      </c>
      <c r="C136" s="31" t="s">
        <v>29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7">
        <f t="shared" si="8"/>
        <v>0</v>
      </c>
      <c r="S136" s="17">
        <f t="shared" si="9"/>
        <v>0</v>
      </c>
    </row>
    <row r="137" spans="1:19" s="32" customFormat="1" ht="15.75" customHeight="1" x14ac:dyDescent="0.25">
      <c r="A137" s="29" t="s">
        <v>217</v>
      </c>
      <c r="B137" s="37" t="s">
        <v>218</v>
      </c>
      <c r="C137" s="31" t="s">
        <v>29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7">
        <f t="shared" si="8"/>
        <v>0</v>
      </c>
      <c r="S137" s="17">
        <f t="shared" si="9"/>
        <v>0</v>
      </c>
    </row>
    <row r="138" spans="1:19" s="32" customFormat="1" ht="15.75" customHeight="1" x14ac:dyDescent="0.25">
      <c r="A138" s="29" t="s">
        <v>219</v>
      </c>
      <c r="B138" s="37" t="s">
        <v>220</v>
      </c>
      <c r="C138" s="31" t="s">
        <v>29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7">
        <f t="shared" si="8"/>
        <v>0</v>
      </c>
      <c r="S138" s="17">
        <f t="shared" si="9"/>
        <v>0</v>
      </c>
    </row>
    <row r="139" spans="1:19" s="32" customFormat="1" ht="15.75" customHeight="1" x14ac:dyDescent="0.25">
      <c r="A139" s="29" t="s">
        <v>221</v>
      </c>
      <c r="B139" s="37" t="s">
        <v>222</v>
      </c>
      <c r="C139" s="31" t="s">
        <v>29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7">
        <f t="shared" si="8"/>
        <v>0</v>
      </c>
      <c r="S139" s="17">
        <f t="shared" si="9"/>
        <v>0</v>
      </c>
    </row>
    <row r="140" spans="1:19" s="32" customFormat="1" ht="15.75" customHeight="1" x14ac:dyDescent="0.25">
      <c r="A140" s="29" t="s">
        <v>223</v>
      </c>
      <c r="B140" s="37" t="s">
        <v>224</v>
      </c>
      <c r="C140" s="31" t="s">
        <v>29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7">
        <f t="shared" si="8"/>
        <v>0</v>
      </c>
      <c r="S140" s="17">
        <f t="shared" si="9"/>
        <v>0</v>
      </c>
    </row>
    <row r="141" spans="1:19" s="32" customFormat="1" ht="31.5" customHeight="1" x14ac:dyDescent="0.25">
      <c r="A141" s="29" t="s">
        <v>225</v>
      </c>
      <c r="B141" s="37" t="s">
        <v>51</v>
      </c>
      <c r="C141" s="31" t="s">
        <v>29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7">
        <f t="shared" si="8"/>
        <v>0</v>
      </c>
      <c r="S141" s="17">
        <f t="shared" si="9"/>
        <v>0</v>
      </c>
    </row>
    <row r="142" spans="1:19" s="32" customFormat="1" ht="15.75" customHeight="1" x14ac:dyDescent="0.25">
      <c r="A142" s="29" t="s">
        <v>226</v>
      </c>
      <c r="B142" s="35" t="s">
        <v>227</v>
      </c>
      <c r="C142" s="31" t="s">
        <v>29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7">
        <f t="shared" si="8"/>
        <v>0</v>
      </c>
      <c r="S142" s="17">
        <f t="shared" si="9"/>
        <v>0</v>
      </c>
    </row>
    <row r="143" spans="1:19" s="32" customFormat="1" ht="15.75" customHeight="1" x14ac:dyDescent="0.25">
      <c r="A143" s="29" t="s">
        <v>228</v>
      </c>
      <c r="B143" s="35" t="s">
        <v>55</v>
      </c>
      <c r="C143" s="31" t="s">
        <v>29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7">
        <f t="shared" si="8"/>
        <v>0</v>
      </c>
      <c r="S143" s="17">
        <f t="shared" si="9"/>
        <v>0</v>
      </c>
    </row>
    <row r="144" spans="1:19" s="32" customFormat="1" x14ac:dyDescent="0.25">
      <c r="A144" s="29" t="s">
        <v>229</v>
      </c>
      <c r="B144" s="37" t="s">
        <v>230</v>
      </c>
      <c r="C144" s="31" t="s">
        <v>29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</row>
    <row r="145" spans="1:19" s="32" customFormat="1" x14ac:dyDescent="0.25">
      <c r="A145" s="29" t="s">
        <v>231</v>
      </c>
      <c r="B145" s="30" t="s">
        <v>232</v>
      </c>
      <c r="C145" s="31" t="s">
        <v>29</v>
      </c>
      <c r="D145" s="16">
        <f>D151+D153</f>
        <v>-252.59753533999989</v>
      </c>
      <c r="E145" s="16">
        <f t="shared" ref="E145:P145" si="14">E151+E153</f>
        <v>-459.11975750999983</v>
      </c>
      <c r="F145" s="16">
        <f t="shared" si="14"/>
        <v>0</v>
      </c>
      <c r="G145" s="16">
        <f t="shared" si="14"/>
        <v>-632.17774999999983</v>
      </c>
      <c r="H145" s="16">
        <f>H151+H153</f>
        <v>0</v>
      </c>
      <c r="I145" s="16">
        <f t="shared" si="14"/>
        <v>1.4692666666746845E-3</v>
      </c>
      <c r="J145" s="16">
        <f t="shared" si="14"/>
        <v>7.5346240000000098</v>
      </c>
      <c r="K145" s="16">
        <v>0</v>
      </c>
      <c r="L145" s="16">
        <f t="shared" si="14"/>
        <v>3.290018420000024</v>
      </c>
      <c r="M145" s="17" t="s">
        <v>743</v>
      </c>
      <c r="N145" s="16">
        <f t="shared" si="14"/>
        <v>17.854806315000019</v>
      </c>
      <c r="O145" s="17" t="s">
        <v>743</v>
      </c>
      <c r="P145" s="16">
        <f t="shared" si="14"/>
        <v>22.133388314999991</v>
      </c>
      <c r="Q145" s="17" t="s">
        <v>743</v>
      </c>
      <c r="R145" s="17">
        <f t="shared" si="8"/>
        <v>50.812837050000041</v>
      </c>
      <c r="S145" s="17" t="e">
        <f t="shared" si="9"/>
        <v>#VALUE!</v>
      </c>
    </row>
    <row r="146" spans="1:19" s="32" customFormat="1" ht="15.75" customHeight="1" x14ac:dyDescent="0.25">
      <c r="A146" s="29" t="s">
        <v>233</v>
      </c>
      <c r="B146" s="33" t="s">
        <v>31</v>
      </c>
      <c r="C146" s="31" t="s">
        <v>29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7">
        <f t="shared" si="8"/>
        <v>0</v>
      </c>
      <c r="S146" s="17">
        <f t="shared" si="9"/>
        <v>0</v>
      </c>
    </row>
    <row r="147" spans="1:19" s="32" customFormat="1" ht="31.5" customHeight="1" x14ac:dyDescent="0.25">
      <c r="A147" s="29" t="s">
        <v>234</v>
      </c>
      <c r="B147" s="36" t="s">
        <v>33</v>
      </c>
      <c r="C147" s="31" t="s">
        <v>29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7">
        <f t="shared" ref="R147:R171" si="15">P147+N147+L147+J147+H147+F147</f>
        <v>0</v>
      </c>
      <c r="S147" s="17">
        <f t="shared" ref="S147:S171" si="16">Q147+O147+M147+K147+I147+G147</f>
        <v>0</v>
      </c>
    </row>
    <row r="148" spans="1:19" s="32" customFormat="1" ht="31.5" customHeight="1" x14ac:dyDescent="0.25">
      <c r="A148" s="29" t="s">
        <v>235</v>
      </c>
      <c r="B148" s="36" t="s">
        <v>35</v>
      </c>
      <c r="C148" s="31" t="s">
        <v>29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7">
        <f t="shared" si="15"/>
        <v>0</v>
      </c>
      <c r="S148" s="17">
        <f t="shared" si="16"/>
        <v>0</v>
      </c>
    </row>
    <row r="149" spans="1:19" s="32" customFormat="1" ht="31.5" customHeight="1" x14ac:dyDescent="0.25">
      <c r="A149" s="29" t="s">
        <v>236</v>
      </c>
      <c r="B149" s="36" t="s">
        <v>37</v>
      </c>
      <c r="C149" s="31" t="s">
        <v>29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7">
        <f t="shared" si="15"/>
        <v>0</v>
      </c>
      <c r="S149" s="17">
        <f t="shared" si="16"/>
        <v>0</v>
      </c>
    </row>
    <row r="150" spans="1:19" s="32" customFormat="1" ht="15.75" customHeight="1" x14ac:dyDescent="0.25">
      <c r="A150" s="29" t="s">
        <v>237</v>
      </c>
      <c r="B150" s="33" t="s">
        <v>39</v>
      </c>
      <c r="C150" s="31" t="s">
        <v>29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7">
        <f t="shared" si="15"/>
        <v>0</v>
      </c>
      <c r="S150" s="17">
        <f t="shared" si="16"/>
        <v>0</v>
      </c>
    </row>
    <row r="151" spans="1:19" s="32" customFormat="1" x14ac:dyDescent="0.25">
      <c r="A151" s="29" t="s">
        <v>238</v>
      </c>
      <c r="B151" s="33" t="s">
        <v>41</v>
      </c>
      <c r="C151" s="31" t="s">
        <v>29</v>
      </c>
      <c r="D151" s="16">
        <f>D121</f>
        <v>-441.97471728999989</v>
      </c>
      <c r="E151" s="16">
        <f>E121</f>
        <v>-459.11267347999984</v>
      </c>
      <c r="F151" s="17">
        <v>0</v>
      </c>
      <c r="G151" s="17">
        <f>G121</f>
        <v>-632.15774999999985</v>
      </c>
      <c r="H151" s="17">
        <f>H115</f>
        <v>0</v>
      </c>
      <c r="I151" s="17">
        <f>I115</f>
        <v>1.4692666666746845E-3</v>
      </c>
      <c r="J151" s="17">
        <f t="shared" ref="J151:P151" si="17">J115</f>
        <v>7.5346240000000098</v>
      </c>
      <c r="K151" s="17">
        <f t="shared" si="17"/>
        <v>0</v>
      </c>
      <c r="L151" s="17">
        <f t="shared" si="17"/>
        <v>3.290018420000024</v>
      </c>
      <c r="M151" s="17" t="s">
        <v>743</v>
      </c>
      <c r="N151" s="17">
        <f t="shared" si="17"/>
        <v>17.854806315000019</v>
      </c>
      <c r="O151" s="17" t="s">
        <v>743</v>
      </c>
      <c r="P151" s="17">
        <f t="shared" si="17"/>
        <v>22.133388314999991</v>
      </c>
      <c r="Q151" s="17" t="s">
        <v>743</v>
      </c>
      <c r="R151" s="17">
        <f t="shared" si="15"/>
        <v>50.812837050000041</v>
      </c>
      <c r="S151" s="17" t="e">
        <f t="shared" si="16"/>
        <v>#VALUE!</v>
      </c>
    </row>
    <row r="152" spans="1:19" s="32" customFormat="1" ht="15.75" customHeight="1" x14ac:dyDescent="0.25">
      <c r="A152" s="29" t="s">
        <v>239</v>
      </c>
      <c r="B152" s="33" t="s">
        <v>43</v>
      </c>
      <c r="C152" s="31" t="s">
        <v>29</v>
      </c>
      <c r="D152" s="16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f t="shared" si="15"/>
        <v>0</v>
      </c>
      <c r="S152" s="17">
        <f t="shared" si="16"/>
        <v>0</v>
      </c>
    </row>
    <row r="153" spans="1:19" s="32" customFormat="1" ht="15.75" customHeight="1" x14ac:dyDescent="0.25">
      <c r="A153" s="29" t="s">
        <v>240</v>
      </c>
      <c r="B153" s="34" t="s">
        <v>45</v>
      </c>
      <c r="C153" s="31" t="s">
        <v>29</v>
      </c>
      <c r="D153" s="16">
        <f>D123</f>
        <v>189.37718194999999</v>
      </c>
      <c r="E153" s="16">
        <f>E123</f>
        <v>-7.0840299999999912E-3</v>
      </c>
      <c r="F153" s="17">
        <v>0</v>
      </c>
      <c r="G153" s="17">
        <f>G123</f>
        <v>-0.02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f t="shared" si="15"/>
        <v>0</v>
      </c>
      <c r="S153" s="17">
        <f t="shared" si="16"/>
        <v>-0.02</v>
      </c>
    </row>
    <row r="154" spans="1:19" s="32" customFormat="1" ht="15.75" customHeight="1" x14ac:dyDescent="0.25">
      <c r="A154" s="29" t="s">
        <v>241</v>
      </c>
      <c r="B154" s="33" t="s">
        <v>47</v>
      </c>
      <c r="C154" s="31" t="s">
        <v>29</v>
      </c>
      <c r="D154" s="16">
        <v>0</v>
      </c>
      <c r="E154" s="16">
        <v>0</v>
      </c>
      <c r="F154" s="16">
        <v>0</v>
      </c>
      <c r="G154" s="16">
        <v>0</v>
      </c>
      <c r="H154" s="16">
        <f>H160+H162</f>
        <v>0</v>
      </c>
      <c r="I154" s="16">
        <f>I160+I162</f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7">
        <f t="shared" si="15"/>
        <v>0</v>
      </c>
      <c r="S154" s="17">
        <f t="shared" si="16"/>
        <v>0</v>
      </c>
    </row>
    <row r="155" spans="1:19" s="32" customFormat="1" ht="15.75" customHeight="1" x14ac:dyDescent="0.25">
      <c r="A155" s="29" t="s">
        <v>242</v>
      </c>
      <c r="B155" s="33" t="s">
        <v>49</v>
      </c>
      <c r="C155" s="31" t="s">
        <v>29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7">
        <f t="shared" si="15"/>
        <v>0</v>
      </c>
      <c r="S155" s="17">
        <f t="shared" si="16"/>
        <v>0</v>
      </c>
    </row>
    <row r="156" spans="1:19" s="32" customFormat="1" ht="31.5" customHeight="1" x14ac:dyDescent="0.25">
      <c r="A156" s="29" t="s">
        <v>243</v>
      </c>
      <c r="B156" s="34" t="s">
        <v>51</v>
      </c>
      <c r="C156" s="31" t="s">
        <v>29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7">
        <f t="shared" si="15"/>
        <v>0</v>
      </c>
      <c r="S156" s="17">
        <f t="shared" si="16"/>
        <v>0</v>
      </c>
    </row>
    <row r="157" spans="1:19" s="32" customFormat="1" ht="15.75" customHeight="1" x14ac:dyDescent="0.25">
      <c r="A157" s="29" t="s">
        <v>244</v>
      </c>
      <c r="B157" s="35" t="s">
        <v>53</v>
      </c>
      <c r="C157" s="31" t="s">
        <v>29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7">
        <f t="shared" si="15"/>
        <v>0</v>
      </c>
      <c r="S157" s="17">
        <f t="shared" si="16"/>
        <v>0</v>
      </c>
    </row>
    <row r="158" spans="1:19" s="32" customFormat="1" ht="15.75" customHeight="1" x14ac:dyDescent="0.25">
      <c r="A158" s="29" t="s">
        <v>245</v>
      </c>
      <c r="B158" s="35" t="s">
        <v>55</v>
      </c>
      <c r="C158" s="31" t="s">
        <v>29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7">
        <f t="shared" si="15"/>
        <v>0</v>
      </c>
      <c r="S158" s="17">
        <f t="shared" si="16"/>
        <v>0</v>
      </c>
    </row>
    <row r="159" spans="1:19" s="32" customFormat="1" x14ac:dyDescent="0.25">
      <c r="A159" s="29" t="s">
        <v>246</v>
      </c>
      <c r="B159" s="33" t="s">
        <v>57</v>
      </c>
      <c r="C159" s="31" t="s">
        <v>29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7">
        <f t="shared" si="15"/>
        <v>0</v>
      </c>
      <c r="S159" s="17">
        <f t="shared" si="16"/>
        <v>0</v>
      </c>
    </row>
    <row r="160" spans="1:19" s="32" customFormat="1" ht="15.75" customHeight="1" x14ac:dyDescent="0.25">
      <c r="A160" s="29" t="s">
        <v>247</v>
      </c>
      <c r="B160" s="30" t="s">
        <v>248</v>
      </c>
      <c r="C160" s="31" t="s">
        <v>29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7">
        <f t="shared" si="15"/>
        <v>0</v>
      </c>
      <c r="S160" s="17">
        <f t="shared" si="16"/>
        <v>0</v>
      </c>
    </row>
    <row r="161" spans="1:19" s="32" customFormat="1" x14ac:dyDescent="0.25">
      <c r="A161" s="29" t="s">
        <v>249</v>
      </c>
      <c r="B161" s="37" t="s">
        <v>250</v>
      </c>
      <c r="C161" s="31" t="s">
        <v>29</v>
      </c>
      <c r="D161" s="16">
        <v>0</v>
      </c>
      <c r="E161" s="16">
        <v>0</v>
      </c>
      <c r="F161" s="16">
        <v>0</v>
      </c>
      <c r="G161" s="16">
        <v>0</v>
      </c>
      <c r="H161" s="16">
        <f>H151</f>
        <v>0</v>
      </c>
      <c r="I161" s="16">
        <f>I151</f>
        <v>1.4692666666746845E-3</v>
      </c>
      <c r="J161" s="16">
        <f t="shared" ref="J161:P161" si="18">J151</f>
        <v>7.5346240000000098</v>
      </c>
      <c r="K161" s="16">
        <f t="shared" si="18"/>
        <v>0</v>
      </c>
      <c r="L161" s="16">
        <f t="shared" si="18"/>
        <v>3.290018420000024</v>
      </c>
      <c r="M161" s="16">
        <v>0</v>
      </c>
      <c r="N161" s="16">
        <f t="shared" si="18"/>
        <v>17.854806315000019</v>
      </c>
      <c r="O161" s="16">
        <v>0</v>
      </c>
      <c r="P161" s="16">
        <f t="shared" si="18"/>
        <v>22.133388314999991</v>
      </c>
      <c r="Q161" s="16">
        <v>0</v>
      </c>
      <c r="R161" s="17">
        <f t="shared" si="15"/>
        <v>50.812837050000041</v>
      </c>
      <c r="S161" s="17">
        <f t="shared" si="16"/>
        <v>1.4692666666746845E-3</v>
      </c>
    </row>
    <row r="162" spans="1:19" s="32" customFormat="1" ht="15.75" customHeight="1" x14ac:dyDescent="0.25">
      <c r="A162" s="29" t="s">
        <v>251</v>
      </c>
      <c r="B162" s="37" t="s">
        <v>252</v>
      </c>
      <c r="C162" s="31" t="s">
        <v>29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7">
        <f t="shared" si="15"/>
        <v>0</v>
      </c>
      <c r="S162" s="17">
        <f t="shared" si="16"/>
        <v>0</v>
      </c>
    </row>
    <row r="163" spans="1:19" s="32" customFormat="1" ht="15.75" customHeight="1" x14ac:dyDescent="0.25">
      <c r="A163" s="29" t="s">
        <v>253</v>
      </c>
      <c r="B163" s="37" t="s">
        <v>254</v>
      </c>
      <c r="C163" s="31" t="s">
        <v>29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7">
        <f t="shared" si="15"/>
        <v>0</v>
      </c>
      <c r="S163" s="17">
        <f t="shared" si="16"/>
        <v>0</v>
      </c>
    </row>
    <row r="164" spans="1:19" s="32" customFormat="1" ht="18" customHeight="1" x14ac:dyDescent="0.25">
      <c r="A164" s="29" t="s">
        <v>255</v>
      </c>
      <c r="B164" s="37" t="s">
        <v>256</v>
      </c>
      <c r="C164" s="31" t="s">
        <v>29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7">
        <f t="shared" si="15"/>
        <v>0</v>
      </c>
      <c r="S164" s="17">
        <f t="shared" si="16"/>
        <v>0</v>
      </c>
    </row>
    <row r="165" spans="1:19" s="32" customFormat="1" ht="18" customHeight="1" x14ac:dyDescent="0.25">
      <c r="A165" s="29" t="s">
        <v>257</v>
      </c>
      <c r="B165" s="30" t="s">
        <v>131</v>
      </c>
      <c r="C165" s="31" t="s">
        <v>132</v>
      </c>
      <c r="D165" s="17" t="s">
        <v>133</v>
      </c>
      <c r="E165" s="17" t="s">
        <v>133</v>
      </c>
      <c r="F165" s="17" t="s">
        <v>133</v>
      </c>
      <c r="G165" s="17" t="s">
        <v>133</v>
      </c>
      <c r="H165" s="17" t="s">
        <v>133</v>
      </c>
      <c r="I165" s="17" t="s">
        <v>133</v>
      </c>
      <c r="J165" s="17" t="s">
        <v>133</v>
      </c>
      <c r="K165" s="17" t="s">
        <v>133</v>
      </c>
      <c r="L165" s="17" t="s">
        <v>133</v>
      </c>
      <c r="M165" s="17" t="s">
        <v>133</v>
      </c>
      <c r="N165" s="17" t="s">
        <v>133</v>
      </c>
      <c r="O165" s="17" t="s">
        <v>133</v>
      </c>
      <c r="P165" s="17" t="s">
        <v>133</v>
      </c>
      <c r="Q165" s="17" t="s">
        <v>133</v>
      </c>
      <c r="R165" s="17" t="s">
        <v>133</v>
      </c>
      <c r="S165" s="17" t="s">
        <v>133</v>
      </c>
    </row>
    <row r="166" spans="1:19" s="32" customFormat="1" ht="37.5" customHeight="1" x14ac:dyDescent="0.25">
      <c r="A166" s="29" t="s">
        <v>258</v>
      </c>
      <c r="B166" s="37" t="s">
        <v>259</v>
      </c>
      <c r="C166" s="31" t="s">
        <v>29</v>
      </c>
      <c r="D166" s="16">
        <f t="shared" ref="D166:I166" si="19">D115+D107+D64</f>
        <v>275.06598988999997</v>
      </c>
      <c r="E166" s="16">
        <f t="shared" si="19"/>
        <v>94.493978810000101</v>
      </c>
      <c r="F166" s="16">
        <f t="shared" si="19"/>
        <v>263.99396000000002</v>
      </c>
      <c r="G166" s="16">
        <f t="shared" si="19"/>
        <v>-43.41074999999978</v>
      </c>
      <c r="H166" s="16">
        <f t="shared" si="19"/>
        <v>2.5</v>
      </c>
      <c r="I166" s="16">
        <f t="shared" si="19"/>
        <v>2.5014692666666747</v>
      </c>
      <c r="J166" s="16">
        <f t="shared" ref="J166:P166" si="20">J115+J107+J64</f>
        <v>312.97861345246031</v>
      </c>
      <c r="K166" s="16">
        <f t="shared" si="20"/>
        <v>390.65300000000002</v>
      </c>
      <c r="L166" s="16">
        <f t="shared" si="20"/>
        <v>303.575055144999</v>
      </c>
      <c r="M166" s="17" t="s">
        <v>743</v>
      </c>
      <c r="N166" s="16">
        <f t="shared" si="20"/>
        <v>316.11990713199901</v>
      </c>
      <c r="O166" s="17" t="s">
        <v>743</v>
      </c>
      <c r="P166" s="16">
        <f t="shared" si="20"/>
        <v>266.83760783787943</v>
      </c>
      <c r="Q166" s="17" t="s">
        <v>743</v>
      </c>
      <c r="R166" s="17">
        <f>P166+N166+L166+J166+H166+F166</f>
        <v>1466.0051435673379</v>
      </c>
      <c r="S166" s="17" t="e">
        <f>Q166+O166+M166+K166+I166+G166</f>
        <v>#VALUE!</v>
      </c>
    </row>
    <row r="167" spans="1:19" s="32" customFormat="1" ht="18" customHeight="1" x14ac:dyDescent="0.25">
      <c r="A167" s="29" t="s">
        <v>260</v>
      </c>
      <c r="B167" s="37" t="s">
        <v>261</v>
      </c>
      <c r="C167" s="31" t="s">
        <v>29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7">
        <f t="shared" si="15"/>
        <v>0</v>
      </c>
      <c r="S167" s="17">
        <f t="shared" si="16"/>
        <v>0</v>
      </c>
    </row>
    <row r="168" spans="1:19" s="32" customFormat="1" ht="18" customHeight="1" x14ac:dyDescent="0.25">
      <c r="A168" s="29" t="s">
        <v>262</v>
      </c>
      <c r="B168" s="36" t="s">
        <v>263</v>
      </c>
      <c r="C168" s="31" t="s">
        <v>29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7">
        <f t="shared" si="15"/>
        <v>0</v>
      </c>
      <c r="S168" s="17">
        <f t="shared" si="16"/>
        <v>0</v>
      </c>
    </row>
    <row r="169" spans="1:19" s="32" customFormat="1" ht="18" customHeight="1" x14ac:dyDescent="0.25">
      <c r="A169" s="29" t="s">
        <v>264</v>
      </c>
      <c r="B169" s="37" t="s">
        <v>265</v>
      </c>
      <c r="C169" s="31" t="s">
        <v>29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7">
        <f t="shared" si="15"/>
        <v>0</v>
      </c>
      <c r="S169" s="17">
        <f t="shared" si="16"/>
        <v>0</v>
      </c>
    </row>
    <row r="170" spans="1:19" s="32" customFormat="1" ht="18" customHeight="1" x14ac:dyDescent="0.25">
      <c r="A170" s="29" t="s">
        <v>266</v>
      </c>
      <c r="B170" s="36" t="s">
        <v>267</v>
      </c>
      <c r="C170" s="31" t="s">
        <v>29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7">
        <f t="shared" si="15"/>
        <v>0</v>
      </c>
      <c r="S170" s="17">
        <f t="shared" si="16"/>
        <v>0</v>
      </c>
    </row>
    <row r="171" spans="1:19" s="32" customFormat="1" ht="31.5" customHeight="1" x14ac:dyDescent="0.25">
      <c r="A171" s="29" t="s">
        <v>268</v>
      </c>
      <c r="B171" s="37" t="s">
        <v>269</v>
      </c>
      <c r="C171" s="31" t="s">
        <v>132</v>
      </c>
      <c r="D171" s="16">
        <f>D169/D166</f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7">
        <f t="shared" si="15"/>
        <v>0</v>
      </c>
      <c r="S171" s="17">
        <f t="shared" si="16"/>
        <v>0</v>
      </c>
    </row>
    <row r="172" spans="1:19" s="32" customFormat="1" ht="18.75" x14ac:dyDescent="0.25">
      <c r="A172" s="83" t="s">
        <v>270</v>
      </c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5"/>
    </row>
    <row r="173" spans="1:19" s="32" customFormat="1" ht="22.9" customHeight="1" x14ac:dyDescent="0.25">
      <c r="A173" s="29" t="s">
        <v>271</v>
      </c>
      <c r="B173" s="30" t="s">
        <v>272</v>
      </c>
      <c r="C173" s="31" t="s">
        <v>29</v>
      </c>
      <c r="D173" s="16">
        <v>558.47799999999995</v>
      </c>
      <c r="E173" s="16">
        <v>331.52557100000001</v>
      </c>
      <c r="F173" s="16">
        <v>340.66959000000003</v>
      </c>
      <c r="G173" s="16">
        <f>G18</f>
        <v>339.17225000000002</v>
      </c>
      <c r="H173" s="16">
        <f>H18</f>
        <v>792.89705476512995</v>
      </c>
      <c r="I173" s="16">
        <f>I18</f>
        <v>347.74218000000002</v>
      </c>
      <c r="J173" s="16">
        <f t="shared" ref="J173:P173" si="21">J18</f>
        <v>749.02269086800004</v>
      </c>
      <c r="K173" s="16">
        <f t="shared" si="21"/>
        <v>1421.6465900000001</v>
      </c>
      <c r="L173" s="16">
        <f t="shared" si="21"/>
        <v>753.19937788125901</v>
      </c>
      <c r="M173" s="17" t="s">
        <v>743</v>
      </c>
      <c r="N173" s="16">
        <f t="shared" si="21"/>
        <v>779.76072900697</v>
      </c>
      <c r="O173" s="17" t="s">
        <v>743</v>
      </c>
      <c r="P173" s="16">
        <f t="shared" si="21"/>
        <v>744.94582395731845</v>
      </c>
      <c r="Q173" s="17" t="s">
        <v>743</v>
      </c>
      <c r="R173" s="17">
        <f>P173+N173+L173+J173+H173+F173</f>
        <v>4160.4952664786779</v>
      </c>
      <c r="S173" s="17" t="e">
        <f>Q173+O173+M173+K173+I173+G173</f>
        <v>#VALUE!</v>
      </c>
    </row>
    <row r="174" spans="1:19" s="32" customFormat="1" ht="15.75" customHeight="1" x14ac:dyDescent="0.25">
      <c r="A174" s="29" t="s">
        <v>273</v>
      </c>
      <c r="B174" s="33" t="s">
        <v>31</v>
      </c>
      <c r="C174" s="31" t="s">
        <v>29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7">
        <f t="shared" ref="R174:R237" si="22">P174+N174+L174+J174+H174+F174</f>
        <v>0</v>
      </c>
      <c r="S174" s="17">
        <f t="shared" ref="S174:S237" si="23">Q174+O174+M174+K174+I174+G174</f>
        <v>0</v>
      </c>
    </row>
    <row r="175" spans="1:19" s="32" customFormat="1" ht="31.5" customHeight="1" x14ac:dyDescent="0.25">
      <c r="A175" s="29" t="s">
        <v>274</v>
      </c>
      <c r="B175" s="36" t="s">
        <v>33</v>
      </c>
      <c r="C175" s="31" t="s">
        <v>29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7">
        <f t="shared" si="22"/>
        <v>0</v>
      </c>
      <c r="S175" s="17">
        <f t="shared" si="23"/>
        <v>0</v>
      </c>
    </row>
    <row r="176" spans="1:19" s="32" customFormat="1" ht="31.5" customHeight="1" x14ac:dyDescent="0.25">
      <c r="A176" s="29" t="s">
        <v>275</v>
      </c>
      <c r="B176" s="36" t="s">
        <v>35</v>
      </c>
      <c r="C176" s="31" t="s">
        <v>29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7">
        <f t="shared" si="22"/>
        <v>0</v>
      </c>
      <c r="S176" s="17">
        <f t="shared" si="23"/>
        <v>0</v>
      </c>
    </row>
    <row r="177" spans="1:19" s="32" customFormat="1" ht="31.5" customHeight="1" x14ac:dyDescent="0.25">
      <c r="A177" s="29" t="s">
        <v>276</v>
      </c>
      <c r="B177" s="36" t="s">
        <v>37</v>
      </c>
      <c r="C177" s="31" t="s">
        <v>29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7">
        <f t="shared" si="22"/>
        <v>0</v>
      </c>
      <c r="S177" s="17">
        <f t="shared" si="23"/>
        <v>0</v>
      </c>
    </row>
    <row r="178" spans="1:19" s="32" customFormat="1" ht="15.75" customHeight="1" x14ac:dyDescent="0.25">
      <c r="A178" s="29" t="s">
        <v>277</v>
      </c>
      <c r="B178" s="33" t="s">
        <v>39</v>
      </c>
      <c r="C178" s="31" t="s">
        <v>29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7">
        <f t="shared" si="22"/>
        <v>0</v>
      </c>
      <c r="S178" s="17">
        <f t="shared" si="23"/>
        <v>0</v>
      </c>
    </row>
    <row r="179" spans="1:19" s="32" customFormat="1" x14ac:dyDescent="0.25">
      <c r="A179" s="29" t="s">
        <v>278</v>
      </c>
      <c r="B179" s="33" t="s">
        <v>41</v>
      </c>
      <c r="C179" s="31" t="s">
        <v>29</v>
      </c>
      <c r="D179" s="16">
        <v>323.00799999999998</v>
      </c>
      <c r="E179" s="16">
        <v>331.36700000000002</v>
      </c>
      <c r="F179" s="16">
        <v>340.66959000000003</v>
      </c>
      <c r="G179" s="16">
        <f>G24</f>
        <v>339.00700000000001</v>
      </c>
      <c r="H179" s="16">
        <f>H24</f>
        <v>792.89705476512995</v>
      </c>
      <c r="I179" s="16">
        <f>I24</f>
        <v>347.74218000000002</v>
      </c>
      <c r="J179" s="16">
        <f t="shared" ref="J179:P179" si="24">J24</f>
        <v>749.02269086800004</v>
      </c>
      <c r="K179" s="16">
        <f t="shared" si="24"/>
        <v>1421.6465900000001</v>
      </c>
      <c r="L179" s="16">
        <f t="shared" si="24"/>
        <v>753.19937788125901</v>
      </c>
      <c r="M179" s="17" t="s">
        <v>743</v>
      </c>
      <c r="N179" s="16">
        <f t="shared" si="24"/>
        <v>779.76072900697</v>
      </c>
      <c r="O179" s="17" t="s">
        <v>743</v>
      </c>
      <c r="P179" s="16">
        <f t="shared" si="24"/>
        <v>744.94582395731845</v>
      </c>
      <c r="Q179" s="17" t="s">
        <v>743</v>
      </c>
      <c r="R179" s="17">
        <f t="shared" si="22"/>
        <v>4160.4952664786779</v>
      </c>
      <c r="S179" s="17">
        <f>P179+N179+L179+K179+I179+G179</f>
        <v>4386.3017008455472</v>
      </c>
    </row>
    <row r="180" spans="1:19" s="32" customFormat="1" ht="15.75" customHeight="1" x14ac:dyDescent="0.25">
      <c r="A180" s="29" t="s">
        <v>279</v>
      </c>
      <c r="B180" s="33" t="s">
        <v>43</v>
      </c>
      <c r="C180" s="31" t="s">
        <v>29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7">
        <f t="shared" si="22"/>
        <v>0</v>
      </c>
      <c r="S180" s="17">
        <f t="shared" si="23"/>
        <v>0</v>
      </c>
    </row>
    <row r="181" spans="1:19" s="32" customFormat="1" ht="15.75" customHeight="1" x14ac:dyDescent="0.25">
      <c r="A181" s="29" t="s">
        <v>280</v>
      </c>
      <c r="B181" s="33" t="s">
        <v>45</v>
      </c>
      <c r="C181" s="31" t="s">
        <v>29</v>
      </c>
      <c r="D181" s="16">
        <v>235.47</v>
      </c>
      <c r="E181" s="16">
        <v>0.15857099999999999</v>
      </c>
      <c r="F181" s="16">
        <v>0</v>
      </c>
      <c r="G181" s="16">
        <f>G26</f>
        <v>0.16525000000000001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7">
        <f t="shared" si="22"/>
        <v>0</v>
      </c>
      <c r="S181" s="17">
        <f t="shared" si="23"/>
        <v>0.16525000000000001</v>
      </c>
    </row>
    <row r="182" spans="1:19" s="32" customFormat="1" ht="15.75" customHeight="1" x14ac:dyDescent="0.25">
      <c r="A182" s="29" t="s">
        <v>281</v>
      </c>
      <c r="B182" s="33" t="s">
        <v>47</v>
      </c>
      <c r="C182" s="31" t="s">
        <v>29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7">
        <f t="shared" si="22"/>
        <v>0</v>
      </c>
      <c r="S182" s="17">
        <f t="shared" si="23"/>
        <v>0</v>
      </c>
    </row>
    <row r="183" spans="1:19" s="32" customFormat="1" ht="15.75" customHeight="1" x14ac:dyDescent="0.25">
      <c r="A183" s="29" t="s">
        <v>282</v>
      </c>
      <c r="B183" s="33" t="s">
        <v>49</v>
      </c>
      <c r="C183" s="31" t="s">
        <v>29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7">
        <f t="shared" si="22"/>
        <v>0</v>
      </c>
      <c r="S183" s="17">
        <f t="shared" si="23"/>
        <v>0</v>
      </c>
    </row>
    <row r="184" spans="1:19" s="32" customFormat="1" ht="31.5" customHeight="1" x14ac:dyDescent="0.25">
      <c r="A184" s="29" t="s">
        <v>283</v>
      </c>
      <c r="B184" s="34" t="s">
        <v>51</v>
      </c>
      <c r="C184" s="31" t="s">
        <v>29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7">
        <f t="shared" si="22"/>
        <v>0</v>
      </c>
      <c r="S184" s="17">
        <f t="shared" si="23"/>
        <v>0</v>
      </c>
    </row>
    <row r="185" spans="1:19" s="32" customFormat="1" ht="15.75" customHeight="1" x14ac:dyDescent="0.25">
      <c r="A185" s="29" t="s">
        <v>284</v>
      </c>
      <c r="B185" s="35" t="s">
        <v>53</v>
      </c>
      <c r="C185" s="31" t="s">
        <v>29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7">
        <f t="shared" si="22"/>
        <v>0</v>
      </c>
      <c r="S185" s="17">
        <f t="shared" si="23"/>
        <v>0</v>
      </c>
    </row>
    <row r="186" spans="1:19" s="32" customFormat="1" ht="15.75" customHeight="1" x14ac:dyDescent="0.25">
      <c r="A186" s="29" t="s">
        <v>285</v>
      </c>
      <c r="B186" s="35" t="s">
        <v>55</v>
      </c>
      <c r="C186" s="31" t="s">
        <v>29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7">
        <f t="shared" si="22"/>
        <v>0</v>
      </c>
      <c r="S186" s="17">
        <f t="shared" si="23"/>
        <v>0</v>
      </c>
    </row>
    <row r="187" spans="1:19" s="32" customFormat="1" ht="31.5" customHeight="1" x14ac:dyDescent="0.25">
      <c r="A187" s="29" t="s">
        <v>286</v>
      </c>
      <c r="B187" s="37" t="s">
        <v>287</v>
      </c>
      <c r="C187" s="31" t="s">
        <v>29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7">
        <f t="shared" si="22"/>
        <v>0</v>
      </c>
      <c r="S187" s="17">
        <f t="shared" si="23"/>
        <v>0</v>
      </c>
    </row>
    <row r="188" spans="1:19" s="32" customFormat="1" ht="15.75" customHeight="1" x14ac:dyDescent="0.25">
      <c r="A188" s="29" t="s">
        <v>288</v>
      </c>
      <c r="B188" s="36" t="s">
        <v>289</v>
      </c>
      <c r="C188" s="31" t="s">
        <v>29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7">
        <f t="shared" si="22"/>
        <v>0</v>
      </c>
      <c r="S188" s="17">
        <f t="shared" si="23"/>
        <v>0</v>
      </c>
    </row>
    <row r="189" spans="1:19" s="32" customFormat="1" ht="15.75" customHeight="1" x14ac:dyDescent="0.25">
      <c r="A189" s="29" t="s">
        <v>290</v>
      </c>
      <c r="B189" s="36" t="s">
        <v>291</v>
      </c>
      <c r="C189" s="31" t="s">
        <v>29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7">
        <f t="shared" si="22"/>
        <v>0</v>
      </c>
      <c r="S189" s="17">
        <f t="shared" si="23"/>
        <v>0</v>
      </c>
    </row>
    <row r="190" spans="1:19" s="32" customFormat="1" x14ac:dyDescent="0.25">
      <c r="A190" s="29" t="s">
        <v>292</v>
      </c>
      <c r="B190" s="33" t="s">
        <v>57</v>
      </c>
      <c r="C190" s="31" t="s">
        <v>29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7">
        <f t="shared" si="22"/>
        <v>0</v>
      </c>
      <c r="S190" s="17">
        <f t="shared" si="23"/>
        <v>0</v>
      </c>
    </row>
    <row r="191" spans="1:19" s="32" customFormat="1" x14ac:dyDescent="0.25">
      <c r="A191" s="29" t="s">
        <v>293</v>
      </c>
      <c r="B191" s="30" t="s">
        <v>294</v>
      </c>
      <c r="C191" s="31" t="s">
        <v>29</v>
      </c>
      <c r="D191" s="16">
        <v>811.0755353400001</v>
      </c>
      <c r="E191" s="16">
        <v>790.6453285099999</v>
      </c>
      <c r="F191" s="16">
        <v>340.66959000000008</v>
      </c>
      <c r="G191" s="16">
        <f>G33-G65</f>
        <v>382.58299999999986</v>
      </c>
      <c r="H191" s="16">
        <f>H33</f>
        <v>792.89705476512995</v>
      </c>
      <c r="I191" s="16">
        <f>I33</f>
        <v>347.74071073333334</v>
      </c>
      <c r="J191" s="16">
        <f>J33</f>
        <v>741.48806686800003</v>
      </c>
      <c r="K191" s="16">
        <f>K33-K65</f>
        <v>1030.99359</v>
      </c>
      <c r="L191" s="16">
        <f>L33</f>
        <v>749.90935946125899</v>
      </c>
      <c r="M191" s="17" t="s">
        <v>743</v>
      </c>
      <c r="N191" s="16">
        <f>N33</f>
        <v>761.90592269196998</v>
      </c>
      <c r="O191" s="17" t="s">
        <v>743</v>
      </c>
      <c r="P191" s="16">
        <f>P33</f>
        <v>722.81243564231841</v>
      </c>
      <c r="Q191" s="17" t="s">
        <v>743</v>
      </c>
      <c r="R191" s="17">
        <f t="shared" si="22"/>
        <v>4109.682429428678</v>
      </c>
      <c r="S191" s="17">
        <f>P191+N191+L191+K191+I191+G191</f>
        <v>3995.9450185288806</v>
      </c>
    </row>
    <row r="192" spans="1:19" s="32" customFormat="1" ht="15.75" customHeight="1" x14ac:dyDescent="0.25">
      <c r="A192" s="29" t="s">
        <v>295</v>
      </c>
      <c r="B192" s="37" t="s">
        <v>296</v>
      </c>
      <c r="C192" s="31" t="s">
        <v>29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7">
        <f t="shared" si="22"/>
        <v>0</v>
      </c>
      <c r="S192" s="17">
        <f t="shared" si="23"/>
        <v>0</v>
      </c>
    </row>
    <row r="193" spans="1:19" s="32" customFormat="1" x14ac:dyDescent="0.25">
      <c r="A193" s="29" t="s">
        <v>297</v>
      </c>
      <c r="B193" s="37" t="s">
        <v>298</v>
      </c>
      <c r="C193" s="31" t="s">
        <v>29</v>
      </c>
      <c r="D193" s="16">
        <v>23.331387120000002</v>
      </c>
      <c r="E193" s="16">
        <v>32.857510339999997</v>
      </c>
      <c r="F193" s="16">
        <v>24.187010000000001</v>
      </c>
      <c r="G193" s="16">
        <f>G196</f>
        <v>36.472999999999999</v>
      </c>
      <c r="H193" s="16">
        <v>32.013734160000006</v>
      </c>
      <c r="I193" s="16">
        <f>I196</f>
        <v>30.789940000000001</v>
      </c>
      <c r="J193" s="16">
        <v>33.614420868000003</v>
      </c>
      <c r="K193" s="16">
        <f>K196</f>
        <v>100.81210656825</v>
      </c>
      <c r="L193" s="16">
        <v>35.295141911400002</v>
      </c>
      <c r="M193" s="17" t="s">
        <v>743</v>
      </c>
      <c r="N193" s="16">
        <v>37.059899006969999</v>
      </c>
      <c r="O193" s="17" t="s">
        <v>743</v>
      </c>
      <c r="P193" s="16">
        <v>38.912893957318502</v>
      </c>
      <c r="Q193" s="17" t="s">
        <v>743</v>
      </c>
      <c r="R193" s="17">
        <f t="shared" si="22"/>
        <v>201.08309990368849</v>
      </c>
      <c r="S193" s="17">
        <f>P193+N193+L193+K193+I193+G193</f>
        <v>279.34298144393853</v>
      </c>
    </row>
    <row r="194" spans="1:19" s="32" customFormat="1" ht="15.75" customHeight="1" x14ac:dyDescent="0.25">
      <c r="A194" s="29" t="s">
        <v>299</v>
      </c>
      <c r="B194" s="36" t="s">
        <v>300</v>
      </c>
      <c r="C194" s="31" t="s">
        <v>29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7">
        <f t="shared" si="22"/>
        <v>0</v>
      </c>
      <c r="S194" s="17">
        <f>P194+N194+L194+K194+I194+G194</f>
        <v>0</v>
      </c>
    </row>
    <row r="195" spans="1:19" s="32" customFormat="1" ht="15.75" customHeight="1" x14ac:dyDescent="0.25">
      <c r="A195" s="29" t="s">
        <v>301</v>
      </c>
      <c r="B195" s="36" t="s">
        <v>302</v>
      </c>
      <c r="C195" s="31" t="s">
        <v>29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7">
        <f t="shared" si="22"/>
        <v>0</v>
      </c>
      <c r="S195" s="17">
        <f t="shared" si="23"/>
        <v>0</v>
      </c>
    </row>
    <row r="196" spans="1:19" s="32" customFormat="1" x14ac:dyDescent="0.25">
      <c r="A196" s="29" t="s">
        <v>303</v>
      </c>
      <c r="B196" s="36" t="s">
        <v>304</v>
      </c>
      <c r="C196" s="31" t="s">
        <v>29</v>
      </c>
      <c r="D196" s="16">
        <v>23.331387120000002</v>
      </c>
      <c r="E196" s="16">
        <v>32.857510339999997</v>
      </c>
      <c r="F196" s="16">
        <v>24.187010000000001</v>
      </c>
      <c r="G196" s="16">
        <f>G52</f>
        <v>36.472999999999999</v>
      </c>
      <c r="H196" s="16">
        <v>32.013734160000006</v>
      </c>
      <c r="I196" s="16">
        <f>I52</f>
        <v>30.789940000000001</v>
      </c>
      <c r="J196" s="16">
        <v>33.614420868000003</v>
      </c>
      <c r="K196" s="16">
        <f>K52</f>
        <v>100.81210656825</v>
      </c>
      <c r="L196" s="16">
        <v>35.295141911400002</v>
      </c>
      <c r="M196" s="17" t="s">
        <v>743</v>
      </c>
      <c r="N196" s="16">
        <v>37.059899006969999</v>
      </c>
      <c r="O196" s="17" t="s">
        <v>743</v>
      </c>
      <c r="P196" s="16">
        <v>38.912893957318502</v>
      </c>
      <c r="Q196" s="17" t="s">
        <v>743</v>
      </c>
      <c r="R196" s="17">
        <f t="shared" si="22"/>
        <v>201.08309990368849</v>
      </c>
      <c r="S196" s="17">
        <f>P196+N196+L196+K196+I196+G196</f>
        <v>279.34298144393853</v>
      </c>
    </row>
    <row r="197" spans="1:19" s="32" customFormat="1" ht="31.5" customHeight="1" x14ac:dyDescent="0.25">
      <c r="A197" s="29" t="s">
        <v>305</v>
      </c>
      <c r="B197" s="37" t="s">
        <v>306</v>
      </c>
      <c r="C197" s="31" t="s">
        <v>29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7">
        <f t="shared" si="22"/>
        <v>0</v>
      </c>
      <c r="S197" s="17">
        <f t="shared" si="23"/>
        <v>0</v>
      </c>
    </row>
    <row r="198" spans="1:19" s="32" customFormat="1" ht="31.5" customHeight="1" x14ac:dyDescent="0.25">
      <c r="A198" s="29" t="s">
        <v>307</v>
      </c>
      <c r="B198" s="37" t="s">
        <v>308</v>
      </c>
      <c r="C198" s="31" t="s">
        <v>29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7">
        <f t="shared" si="22"/>
        <v>0</v>
      </c>
      <c r="S198" s="17">
        <f t="shared" si="23"/>
        <v>0</v>
      </c>
    </row>
    <row r="199" spans="1:19" s="32" customFormat="1" ht="15.75" customHeight="1" x14ac:dyDescent="0.25">
      <c r="A199" s="29" t="s">
        <v>309</v>
      </c>
      <c r="B199" s="37" t="s">
        <v>310</v>
      </c>
      <c r="C199" s="31" t="s">
        <v>29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7">
        <f t="shared" si="22"/>
        <v>0</v>
      </c>
      <c r="S199" s="17">
        <f t="shared" si="23"/>
        <v>0</v>
      </c>
    </row>
    <row r="200" spans="1:19" s="32" customFormat="1" x14ac:dyDescent="0.25">
      <c r="A200" s="29" t="s">
        <v>311</v>
      </c>
      <c r="B200" s="37" t="s">
        <v>312</v>
      </c>
      <c r="C200" s="31" t="s">
        <v>29</v>
      </c>
      <c r="D200" s="16">
        <v>32.373642350000004</v>
      </c>
      <c r="E200" s="17">
        <v>36.295194000000009</v>
      </c>
      <c r="F200" s="17">
        <v>20.91534</v>
      </c>
      <c r="G200" s="17">
        <v>85.689109369999997</v>
      </c>
      <c r="H200" s="20">
        <v>354.068196</v>
      </c>
      <c r="I200" s="20">
        <f>54.72401</f>
        <v>54.72401</v>
      </c>
      <c r="J200" s="20">
        <v>270.80832920081218</v>
      </c>
      <c r="K200" s="20">
        <v>557.36251200000004</v>
      </c>
      <c r="L200" s="20">
        <v>278.82425574515628</v>
      </c>
      <c r="M200" s="17" t="s">
        <v>743</v>
      </c>
      <c r="N200" s="20">
        <v>287.07745371521293</v>
      </c>
      <c r="O200" s="17" t="s">
        <v>743</v>
      </c>
      <c r="P200" s="20">
        <v>295.57494634518326</v>
      </c>
      <c r="Q200" s="17" t="s">
        <v>743</v>
      </c>
      <c r="R200" s="17">
        <f t="shared" si="22"/>
        <v>1507.2685210063646</v>
      </c>
      <c r="S200" s="17">
        <f>P200+N200+L200+K200+I200+G200</f>
        <v>1559.2522871755525</v>
      </c>
    </row>
    <row r="201" spans="1:19" s="32" customFormat="1" x14ac:dyDescent="0.25">
      <c r="A201" s="29" t="s">
        <v>313</v>
      </c>
      <c r="B201" s="37" t="s">
        <v>314</v>
      </c>
      <c r="C201" s="31" t="s">
        <v>29</v>
      </c>
      <c r="D201" s="16">
        <v>10.06341052</v>
      </c>
      <c r="E201" s="17">
        <v>10.843394030000001</v>
      </c>
      <c r="F201" s="17">
        <v>6.4000899999999996</v>
      </c>
      <c r="G201" s="17">
        <f>G63-G200</f>
        <v>23.961890629999999</v>
      </c>
      <c r="H201" s="20">
        <v>112.239618132</v>
      </c>
      <c r="I201" s="20">
        <f>17.34751</f>
        <v>17.34751</v>
      </c>
      <c r="J201" s="20">
        <v>85.846240356657461</v>
      </c>
      <c r="K201" s="20">
        <v>176.68299999999999</v>
      </c>
      <c r="L201" s="20">
        <v>88.387289071214525</v>
      </c>
      <c r="M201" s="17" t="s">
        <v>743</v>
      </c>
      <c r="N201" s="20">
        <v>91.003552827722501</v>
      </c>
      <c r="O201" s="17" t="s">
        <v>743</v>
      </c>
      <c r="P201" s="20">
        <v>93.697257991423086</v>
      </c>
      <c r="Q201" s="17" t="s">
        <v>743</v>
      </c>
      <c r="R201" s="17">
        <f t="shared" si="22"/>
        <v>477.57404837901754</v>
      </c>
      <c r="S201" s="17">
        <f>P201+N201+L201+K201+I201+G201</f>
        <v>491.08050052036015</v>
      </c>
    </row>
    <row r="202" spans="1:19" s="32" customFormat="1" x14ac:dyDescent="0.25">
      <c r="A202" s="29" t="s">
        <v>315</v>
      </c>
      <c r="B202" s="37" t="s">
        <v>316</v>
      </c>
      <c r="C202" s="31" t="s">
        <v>29</v>
      </c>
      <c r="D202" s="16">
        <v>0.41882999999999998</v>
      </c>
      <c r="E202" s="17">
        <v>0.41882999999999998</v>
      </c>
      <c r="F202" s="17">
        <v>0.41882999999999998</v>
      </c>
      <c r="G202" s="17">
        <v>0</v>
      </c>
      <c r="H202" s="17">
        <v>0.41882999999999998</v>
      </c>
      <c r="I202" s="17">
        <v>0.41882999999999998</v>
      </c>
      <c r="J202" s="17">
        <v>0.41882999999999998</v>
      </c>
      <c r="K202" s="17">
        <f>K72</f>
        <v>0.53400000000000003</v>
      </c>
      <c r="L202" s="17">
        <v>0.41882999999999998</v>
      </c>
      <c r="M202" s="17" t="s">
        <v>743</v>
      </c>
      <c r="N202" s="17">
        <v>0.41882999999999998</v>
      </c>
      <c r="O202" s="17" t="s">
        <v>743</v>
      </c>
      <c r="P202" s="17">
        <v>0.41882999999999998</v>
      </c>
      <c r="Q202" s="17" t="s">
        <v>743</v>
      </c>
      <c r="R202" s="17">
        <f t="shared" si="22"/>
        <v>2.5129799999999998</v>
      </c>
      <c r="S202" s="17">
        <f>P202+N202+L202+K202+I202+G202</f>
        <v>2.20932</v>
      </c>
    </row>
    <row r="203" spans="1:19" s="32" customFormat="1" ht="15.75" customHeight="1" x14ac:dyDescent="0.25">
      <c r="A203" s="29" t="s">
        <v>317</v>
      </c>
      <c r="B203" s="36" t="s">
        <v>318</v>
      </c>
      <c r="C203" s="31" t="s">
        <v>29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7">
        <f t="shared" si="22"/>
        <v>0</v>
      </c>
      <c r="S203" s="17">
        <f t="shared" si="23"/>
        <v>0</v>
      </c>
    </row>
    <row r="204" spans="1:19" s="32" customFormat="1" x14ac:dyDescent="0.25">
      <c r="A204" s="29" t="s">
        <v>319</v>
      </c>
      <c r="B204" s="37" t="s">
        <v>320</v>
      </c>
      <c r="C204" s="31" t="s">
        <v>29</v>
      </c>
      <c r="D204" s="16">
        <v>2.9737737499999994</v>
      </c>
      <c r="E204" s="17">
        <v>1.2147496600000001</v>
      </c>
      <c r="F204" s="17">
        <v>1.0616099999999999</v>
      </c>
      <c r="G204" s="17">
        <f>G55</f>
        <v>1.8859999999999999</v>
      </c>
      <c r="H204" s="17">
        <f>H55</f>
        <v>1.3161400000000001</v>
      </c>
      <c r="I204" s="17">
        <f>I55</f>
        <v>2.4394100000000001</v>
      </c>
      <c r="J204" s="17">
        <f t="shared" ref="J204:P204" si="25">J55</f>
        <v>1.0566741950427183</v>
      </c>
      <c r="K204" s="17">
        <f t="shared" si="25"/>
        <v>2.5488900000000001</v>
      </c>
      <c r="L204" s="17">
        <f t="shared" si="25"/>
        <v>1.0879517512159829</v>
      </c>
      <c r="M204" s="17" t="s">
        <v>743</v>
      </c>
      <c r="N204" s="17">
        <f t="shared" si="25"/>
        <v>1.120155123051976</v>
      </c>
      <c r="O204" s="17" t="s">
        <v>743</v>
      </c>
      <c r="P204" s="17">
        <f t="shared" si="25"/>
        <v>1.1533117146943146</v>
      </c>
      <c r="Q204" s="17" t="s">
        <v>743</v>
      </c>
      <c r="R204" s="17">
        <f t="shared" si="22"/>
        <v>6.7958427840049911</v>
      </c>
      <c r="S204" s="17">
        <f>P204+N204+L204+K204+I204+G204</f>
        <v>10.235718588962273</v>
      </c>
    </row>
    <row r="205" spans="1:19" s="32" customFormat="1" x14ac:dyDescent="0.25">
      <c r="A205" s="29" t="s">
        <v>321</v>
      </c>
      <c r="B205" s="37" t="s">
        <v>322</v>
      </c>
      <c r="C205" s="31" t="s">
        <v>29</v>
      </c>
      <c r="D205" s="16">
        <v>0.43564765</v>
      </c>
      <c r="E205" s="17">
        <v>3.5194929999999999E-2</v>
      </c>
      <c r="F205" s="17">
        <v>0</v>
      </c>
      <c r="G205" s="17">
        <f>G57</f>
        <v>1.7460000000000093</v>
      </c>
      <c r="H205" s="17">
        <f>H57</f>
        <v>1.1232707333333334</v>
      </c>
      <c r="I205" s="17">
        <f>I57</f>
        <v>1.1232707333333334</v>
      </c>
      <c r="J205" s="17">
        <f t="shared" ref="J205:P205" si="26">J57</f>
        <v>0.85913130286960626</v>
      </c>
      <c r="K205" s="17">
        <f t="shared" si="26"/>
        <v>3.8238697899999998</v>
      </c>
      <c r="L205" s="17">
        <f t="shared" si="26"/>
        <v>0.88456158943454666</v>
      </c>
      <c r="M205" s="17" t="s">
        <v>743</v>
      </c>
      <c r="N205" s="17">
        <f t="shared" si="26"/>
        <v>0.91074461248180938</v>
      </c>
      <c r="O205" s="17" t="s">
        <v>743</v>
      </c>
      <c r="P205" s="17">
        <f t="shared" si="26"/>
        <v>0.93770265301127098</v>
      </c>
      <c r="Q205" s="17" t="s">
        <v>743</v>
      </c>
      <c r="R205" s="17">
        <f t="shared" si="22"/>
        <v>4.715410891130567</v>
      </c>
      <c r="S205" s="17">
        <f>P205+N205+L205+K205+I205+G205</f>
        <v>9.4261493782609698</v>
      </c>
    </row>
    <row r="206" spans="1:19" s="32" customFormat="1" ht="15.75" customHeight="1" x14ac:dyDescent="0.25">
      <c r="A206" s="29" t="s">
        <v>323</v>
      </c>
      <c r="B206" s="37" t="s">
        <v>324</v>
      </c>
      <c r="C206" s="31" t="s">
        <v>29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7">
        <f t="shared" si="22"/>
        <v>0</v>
      </c>
      <c r="S206" s="17">
        <f t="shared" si="23"/>
        <v>0</v>
      </c>
    </row>
    <row r="207" spans="1:19" s="32" customFormat="1" ht="31.5" customHeight="1" x14ac:dyDescent="0.25">
      <c r="A207" s="29" t="s">
        <v>325</v>
      </c>
      <c r="B207" s="37" t="s">
        <v>326</v>
      </c>
      <c r="C207" s="31" t="s">
        <v>29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7">
        <f t="shared" si="22"/>
        <v>0</v>
      </c>
      <c r="S207" s="17">
        <f t="shared" si="23"/>
        <v>0</v>
      </c>
    </row>
    <row r="208" spans="1:19" s="32" customFormat="1" x14ac:dyDescent="0.25">
      <c r="A208" s="29" t="s">
        <v>327</v>
      </c>
      <c r="B208" s="37" t="s">
        <v>328</v>
      </c>
      <c r="C208" s="31" t="s">
        <v>29</v>
      </c>
      <c r="D208" s="16">
        <v>741.47884395000005</v>
      </c>
      <c r="E208" s="16">
        <v>709.26882544999978</v>
      </c>
      <c r="F208" s="17">
        <v>287.68671000000006</v>
      </c>
      <c r="G208" s="17">
        <f>G191-G196-G200-G201-G204-G205</f>
        <v>232.82699999999986</v>
      </c>
      <c r="H208" s="17">
        <f>H191-H193-H200-H201-H202-H204-H205</f>
        <v>291.71726573979657</v>
      </c>
      <c r="I208" s="17">
        <f>I191-I193-I200-I201-I202-I204-I205</f>
        <v>240.89773999999997</v>
      </c>
      <c r="J208" s="17">
        <f t="shared" ref="J208:P208" si="27">J191-J193-J200-J201-J202-J204-J205</f>
        <v>348.88444094461801</v>
      </c>
      <c r="K208" s="17">
        <f>K191-K196-K200-K201-K204-K205-K202</f>
        <v>189.22921164175003</v>
      </c>
      <c r="L208" s="17">
        <f t="shared" si="27"/>
        <v>345.01132939283758</v>
      </c>
      <c r="M208" s="17" t="s">
        <v>743</v>
      </c>
      <c r="N208" s="17">
        <f t="shared" si="27"/>
        <v>344.31528740653073</v>
      </c>
      <c r="O208" s="17" t="s">
        <v>743</v>
      </c>
      <c r="P208" s="17">
        <f t="shared" si="27"/>
        <v>292.11749298068793</v>
      </c>
      <c r="Q208" s="17" t="s">
        <v>743</v>
      </c>
      <c r="R208" s="17">
        <f t="shared" si="22"/>
        <v>1909.732526464471</v>
      </c>
      <c r="S208" s="17">
        <f>P208+N208+L208+K208+I208+G208</f>
        <v>1644.3980614218058</v>
      </c>
    </row>
    <row r="209" spans="1:19" s="32" customFormat="1" ht="26.25" customHeight="1" x14ac:dyDescent="0.25">
      <c r="A209" s="29" t="s">
        <v>329</v>
      </c>
      <c r="B209" s="30" t="s">
        <v>330</v>
      </c>
      <c r="C209" s="31" t="s">
        <v>29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7">
        <f t="shared" si="22"/>
        <v>0</v>
      </c>
      <c r="S209" s="17">
        <f t="shared" si="23"/>
        <v>0</v>
      </c>
    </row>
    <row r="210" spans="1:19" s="32" customFormat="1" ht="15.75" customHeight="1" x14ac:dyDescent="0.25">
      <c r="A210" s="29" t="s">
        <v>331</v>
      </c>
      <c r="B210" s="37" t="s">
        <v>332</v>
      </c>
      <c r="C210" s="31" t="s">
        <v>29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7">
        <f t="shared" si="22"/>
        <v>0</v>
      </c>
      <c r="S210" s="17">
        <f t="shared" si="23"/>
        <v>0</v>
      </c>
    </row>
    <row r="211" spans="1:19" s="32" customFormat="1" ht="15.75" customHeight="1" x14ac:dyDescent="0.25">
      <c r="A211" s="29" t="s">
        <v>333</v>
      </c>
      <c r="B211" s="37" t="s">
        <v>334</v>
      </c>
      <c r="C211" s="31" t="s">
        <v>29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7">
        <f t="shared" si="22"/>
        <v>0</v>
      </c>
      <c r="S211" s="17">
        <f t="shared" si="23"/>
        <v>0</v>
      </c>
    </row>
    <row r="212" spans="1:19" s="32" customFormat="1" ht="34.700000000000003" customHeight="1" x14ac:dyDescent="0.25">
      <c r="A212" s="29" t="s">
        <v>335</v>
      </c>
      <c r="B212" s="36" t="s">
        <v>336</v>
      </c>
      <c r="C212" s="31" t="s">
        <v>29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7">
        <f t="shared" si="22"/>
        <v>0</v>
      </c>
      <c r="S212" s="17">
        <f t="shared" si="23"/>
        <v>0</v>
      </c>
    </row>
    <row r="213" spans="1:19" s="32" customFormat="1" ht="15.75" customHeight="1" x14ac:dyDescent="0.25">
      <c r="A213" s="29" t="s">
        <v>337</v>
      </c>
      <c r="B213" s="38" t="s">
        <v>338</v>
      </c>
      <c r="C213" s="31" t="s">
        <v>29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7">
        <f t="shared" si="22"/>
        <v>0</v>
      </c>
      <c r="S213" s="17">
        <f t="shared" si="23"/>
        <v>0</v>
      </c>
    </row>
    <row r="214" spans="1:19" s="32" customFormat="1" ht="15.75" customHeight="1" x14ac:dyDescent="0.25">
      <c r="A214" s="29" t="s">
        <v>339</v>
      </c>
      <c r="B214" s="38" t="s">
        <v>340</v>
      </c>
      <c r="C214" s="31" t="s">
        <v>29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0</v>
      </c>
      <c r="R214" s="17">
        <f t="shared" si="22"/>
        <v>0</v>
      </c>
      <c r="S214" s="17">
        <f t="shared" si="23"/>
        <v>0</v>
      </c>
    </row>
    <row r="215" spans="1:19" s="32" customFormat="1" ht="15.75" customHeight="1" x14ac:dyDescent="0.25">
      <c r="A215" s="29" t="s">
        <v>341</v>
      </c>
      <c r="B215" s="37" t="s">
        <v>342</v>
      </c>
      <c r="C215" s="31" t="s">
        <v>29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>
        <v>0</v>
      </c>
      <c r="R215" s="17">
        <f t="shared" si="22"/>
        <v>0</v>
      </c>
      <c r="S215" s="17">
        <f t="shared" si="23"/>
        <v>0</v>
      </c>
    </row>
    <row r="216" spans="1:19" s="32" customFormat="1" x14ac:dyDescent="0.25">
      <c r="A216" s="29" t="s">
        <v>343</v>
      </c>
      <c r="B216" s="30" t="s">
        <v>344</v>
      </c>
      <c r="C216" s="31" t="s">
        <v>29</v>
      </c>
      <c r="D216" s="16">
        <v>0</v>
      </c>
      <c r="E216" s="16">
        <v>0</v>
      </c>
      <c r="F216" s="16">
        <v>0.77550416666666677</v>
      </c>
      <c r="G216" s="16">
        <v>0</v>
      </c>
      <c r="H216" s="17">
        <v>0</v>
      </c>
      <c r="I216" s="17">
        <v>3</v>
      </c>
      <c r="J216" s="17">
        <v>7.534624000000008</v>
      </c>
      <c r="K216" s="16">
        <v>393.5</v>
      </c>
      <c r="L216" s="17">
        <v>3.290018420000024</v>
      </c>
      <c r="M216" s="17">
        <v>0</v>
      </c>
      <c r="N216" s="17">
        <v>17.854806315000019</v>
      </c>
      <c r="O216" s="17">
        <v>0</v>
      </c>
      <c r="P216" s="17">
        <v>22.133388314999991</v>
      </c>
      <c r="Q216" s="17">
        <v>0</v>
      </c>
      <c r="R216" s="17">
        <f t="shared" si="22"/>
        <v>51.588341216666706</v>
      </c>
      <c r="S216" s="17">
        <f t="shared" si="23"/>
        <v>396.5</v>
      </c>
    </row>
    <row r="217" spans="1:19" s="32" customFormat="1" x14ac:dyDescent="0.25">
      <c r="A217" s="29" t="s">
        <v>345</v>
      </c>
      <c r="B217" s="37" t="s">
        <v>346</v>
      </c>
      <c r="C217" s="31" t="s">
        <v>29</v>
      </c>
      <c r="D217" s="16">
        <v>0</v>
      </c>
      <c r="E217" s="16">
        <v>0</v>
      </c>
      <c r="F217" s="16">
        <v>0.77550416666666699</v>
      </c>
      <c r="G217" s="16">
        <v>0</v>
      </c>
      <c r="H217" s="17">
        <v>0</v>
      </c>
      <c r="I217" s="17">
        <v>3</v>
      </c>
      <c r="J217" s="17">
        <v>7.534624000000008</v>
      </c>
      <c r="K217" s="16">
        <v>393.5</v>
      </c>
      <c r="L217" s="17">
        <v>3.290018420000024</v>
      </c>
      <c r="M217" s="17">
        <v>0</v>
      </c>
      <c r="N217" s="17">
        <v>17.854806315000019</v>
      </c>
      <c r="O217" s="17">
        <v>0</v>
      </c>
      <c r="P217" s="17">
        <v>22.133388314999991</v>
      </c>
      <c r="Q217" s="17">
        <v>0</v>
      </c>
      <c r="R217" s="17">
        <f t="shared" si="22"/>
        <v>51.588341216666706</v>
      </c>
      <c r="S217" s="17">
        <f t="shared" si="23"/>
        <v>396.5</v>
      </c>
    </row>
    <row r="218" spans="1:19" s="32" customFormat="1" x14ac:dyDescent="0.25">
      <c r="A218" s="29" t="s">
        <v>347</v>
      </c>
      <c r="B218" s="36" t="s">
        <v>348</v>
      </c>
      <c r="C218" s="31" t="s">
        <v>29</v>
      </c>
      <c r="D218" s="16">
        <v>0</v>
      </c>
      <c r="E218" s="16">
        <v>0</v>
      </c>
      <c r="F218" s="16">
        <v>0.77550416666666677</v>
      </c>
      <c r="G218" s="16">
        <v>0</v>
      </c>
      <c r="H218" s="16">
        <v>0</v>
      </c>
      <c r="I218" s="16">
        <v>3</v>
      </c>
      <c r="J218" s="16">
        <v>7.534624000000008</v>
      </c>
      <c r="K218" s="16">
        <v>393.5</v>
      </c>
      <c r="L218" s="16">
        <v>3.290018420000024</v>
      </c>
      <c r="M218" s="16">
        <v>0</v>
      </c>
      <c r="N218" s="16">
        <v>17.854806315000019</v>
      </c>
      <c r="O218" s="16">
        <v>0</v>
      </c>
      <c r="P218" s="16">
        <v>22.133388314999991</v>
      </c>
      <c r="Q218" s="16">
        <v>0</v>
      </c>
      <c r="R218" s="17">
        <f t="shared" si="22"/>
        <v>51.588341216666706</v>
      </c>
      <c r="S218" s="17">
        <f t="shared" si="23"/>
        <v>396.5</v>
      </c>
    </row>
    <row r="219" spans="1:19" s="32" customFormat="1" ht="15.75" customHeight="1" x14ac:dyDescent="0.25">
      <c r="A219" s="29" t="s">
        <v>349</v>
      </c>
      <c r="B219" s="36" t="s">
        <v>350</v>
      </c>
      <c r="C219" s="31" t="s">
        <v>29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>
        <v>0</v>
      </c>
      <c r="R219" s="17">
        <f t="shared" si="22"/>
        <v>0</v>
      </c>
      <c r="S219" s="17">
        <f t="shared" si="23"/>
        <v>0</v>
      </c>
    </row>
    <row r="220" spans="1:19" s="32" customFormat="1" ht="15.75" customHeight="1" x14ac:dyDescent="0.25">
      <c r="A220" s="29" t="s">
        <v>351</v>
      </c>
      <c r="B220" s="36" t="s">
        <v>352</v>
      </c>
      <c r="C220" s="31" t="s">
        <v>29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7">
        <f t="shared" si="22"/>
        <v>0</v>
      </c>
      <c r="S220" s="17">
        <f t="shared" si="23"/>
        <v>0</v>
      </c>
    </row>
    <row r="221" spans="1:19" s="32" customFormat="1" ht="15.75" customHeight="1" x14ac:dyDescent="0.25">
      <c r="A221" s="29" t="s">
        <v>353</v>
      </c>
      <c r="B221" s="36" t="s">
        <v>354</v>
      </c>
      <c r="C221" s="31" t="s">
        <v>29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7">
        <f t="shared" si="22"/>
        <v>0</v>
      </c>
      <c r="S221" s="17">
        <f t="shared" si="23"/>
        <v>0</v>
      </c>
    </row>
    <row r="222" spans="1:19" s="32" customFormat="1" ht="15.75" customHeight="1" x14ac:dyDescent="0.25">
      <c r="A222" s="29" t="s">
        <v>355</v>
      </c>
      <c r="B222" s="36" t="s">
        <v>356</v>
      </c>
      <c r="C222" s="31" t="s">
        <v>29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7">
        <f t="shared" si="22"/>
        <v>0</v>
      </c>
      <c r="S222" s="17">
        <f t="shared" si="23"/>
        <v>0</v>
      </c>
    </row>
    <row r="223" spans="1:19" s="32" customFormat="1" ht="15.75" customHeight="1" x14ac:dyDescent="0.25">
      <c r="A223" s="29" t="s">
        <v>357</v>
      </c>
      <c r="B223" s="36" t="s">
        <v>358</v>
      </c>
      <c r="C223" s="31" t="s">
        <v>29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7">
        <f t="shared" si="22"/>
        <v>0</v>
      </c>
      <c r="S223" s="17">
        <f t="shared" si="23"/>
        <v>0</v>
      </c>
    </row>
    <row r="224" spans="1:19" s="32" customFormat="1" ht="15.75" customHeight="1" x14ac:dyDescent="0.25">
      <c r="A224" s="29" t="s">
        <v>359</v>
      </c>
      <c r="B224" s="37" t="s">
        <v>360</v>
      </c>
      <c r="C224" s="31" t="s">
        <v>29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7">
        <f t="shared" si="22"/>
        <v>0</v>
      </c>
      <c r="S224" s="17">
        <f t="shared" si="23"/>
        <v>0</v>
      </c>
    </row>
    <row r="225" spans="1:19" s="32" customFormat="1" ht="15.75" customHeight="1" x14ac:dyDescent="0.25">
      <c r="A225" s="29" t="s">
        <v>361</v>
      </c>
      <c r="B225" s="37" t="s">
        <v>362</v>
      </c>
      <c r="C225" s="31" t="s">
        <v>29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7">
        <f t="shared" si="22"/>
        <v>0</v>
      </c>
      <c r="S225" s="17">
        <f t="shared" si="23"/>
        <v>0</v>
      </c>
    </row>
    <row r="226" spans="1:19" s="32" customFormat="1" x14ac:dyDescent="0.25">
      <c r="A226" s="29" t="s">
        <v>363</v>
      </c>
      <c r="B226" s="37" t="s">
        <v>131</v>
      </c>
      <c r="C226" s="31" t="s">
        <v>132</v>
      </c>
      <c r="D226" s="17" t="s">
        <v>133</v>
      </c>
      <c r="E226" s="17" t="s">
        <v>133</v>
      </c>
      <c r="F226" s="17" t="s">
        <v>133</v>
      </c>
      <c r="G226" s="17" t="s">
        <v>133</v>
      </c>
      <c r="H226" s="17" t="s">
        <v>133</v>
      </c>
      <c r="I226" s="17" t="s">
        <v>133</v>
      </c>
      <c r="J226" s="17" t="s">
        <v>133</v>
      </c>
      <c r="K226" s="17" t="s">
        <v>133</v>
      </c>
      <c r="L226" s="17" t="s">
        <v>133</v>
      </c>
      <c r="M226" s="17" t="s">
        <v>133</v>
      </c>
      <c r="N226" s="17" t="s">
        <v>133</v>
      </c>
      <c r="O226" s="17" t="s">
        <v>133</v>
      </c>
      <c r="P226" s="17" t="s">
        <v>133</v>
      </c>
      <c r="Q226" s="17" t="s">
        <v>133</v>
      </c>
      <c r="R226" s="17" t="s">
        <v>133</v>
      </c>
      <c r="S226" s="17" t="s">
        <v>133</v>
      </c>
    </row>
    <row r="227" spans="1:19" s="32" customFormat="1" ht="31.5" customHeight="1" x14ac:dyDescent="0.25">
      <c r="A227" s="29" t="s">
        <v>364</v>
      </c>
      <c r="B227" s="37" t="s">
        <v>365</v>
      </c>
      <c r="C227" s="31" t="s">
        <v>29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7">
        <f t="shared" si="22"/>
        <v>0</v>
      </c>
      <c r="S227" s="17">
        <f t="shared" si="23"/>
        <v>0</v>
      </c>
    </row>
    <row r="228" spans="1:19" s="32" customFormat="1" ht="15.75" customHeight="1" x14ac:dyDescent="0.25">
      <c r="A228" s="29" t="s">
        <v>366</v>
      </c>
      <c r="B228" s="30" t="s">
        <v>367</v>
      </c>
      <c r="C228" s="31" t="s">
        <v>29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7">
        <f t="shared" si="22"/>
        <v>0</v>
      </c>
      <c r="S228" s="17">
        <f t="shared" si="23"/>
        <v>0</v>
      </c>
    </row>
    <row r="229" spans="1:19" s="32" customFormat="1" ht="15.75" customHeight="1" x14ac:dyDescent="0.25">
      <c r="A229" s="29" t="s">
        <v>368</v>
      </c>
      <c r="B229" s="37" t="s">
        <v>369</v>
      </c>
      <c r="C229" s="31" t="s">
        <v>29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7">
        <f t="shared" si="22"/>
        <v>0</v>
      </c>
      <c r="S229" s="17">
        <f t="shared" si="23"/>
        <v>0</v>
      </c>
    </row>
    <row r="230" spans="1:19" s="32" customFormat="1" ht="15.75" customHeight="1" x14ac:dyDescent="0.25">
      <c r="A230" s="29" t="s">
        <v>370</v>
      </c>
      <c r="B230" s="37" t="s">
        <v>371</v>
      </c>
      <c r="C230" s="31" t="s">
        <v>29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7">
        <f t="shared" si="22"/>
        <v>0</v>
      </c>
      <c r="S230" s="17">
        <f t="shared" si="23"/>
        <v>0</v>
      </c>
    </row>
    <row r="231" spans="1:19" s="32" customFormat="1" ht="15.75" customHeight="1" x14ac:dyDescent="0.25">
      <c r="A231" s="29" t="s">
        <v>372</v>
      </c>
      <c r="B231" s="36" t="s">
        <v>373</v>
      </c>
      <c r="C231" s="31" t="s">
        <v>29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7">
        <f t="shared" si="22"/>
        <v>0</v>
      </c>
      <c r="S231" s="17">
        <f t="shared" si="23"/>
        <v>0</v>
      </c>
    </row>
    <row r="232" spans="1:19" s="32" customFormat="1" ht="15.75" customHeight="1" x14ac:dyDescent="0.25">
      <c r="A232" s="29" t="s">
        <v>374</v>
      </c>
      <c r="B232" s="36" t="s">
        <v>375</v>
      </c>
      <c r="C232" s="31" t="s">
        <v>29</v>
      </c>
      <c r="D232" s="16"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7">
        <f t="shared" si="22"/>
        <v>0</v>
      </c>
      <c r="S232" s="17">
        <f t="shared" si="23"/>
        <v>0</v>
      </c>
    </row>
    <row r="233" spans="1:19" s="32" customFormat="1" ht="15.75" customHeight="1" x14ac:dyDescent="0.25">
      <c r="A233" s="29" t="s">
        <v>376</v>
      </c>
      <c r="B233" s="36" t="s">
        <v>377</v>
      </c>
      <c r="C233" s="31" t="s">
        <v>29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7">
        <f t="shared" si="22"/>
        <v>0</v>
      </c>
      <c r="S233" s="17">
        <f t="shared" si="23"/>
        <v>0</v>
      </c>
    </row>
    <row r="234" spans="1:19" s="32" customFormat="1" ht="15.75" customHeight="1" x14ac:dyDescent="0.25">
      <c r="A234" s="29" t="s">
        <v>378</v>
      </c>
      <c r="B234" s="37" t="s">
        <v>379</v>
      </c>
      <c r="C234" s="31" t="s">
        <v>29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7">
        <f t="shared" si="22"/>
        <v>0</v>
      </c>
      <c r="S234" s="17">
        <f t="shared" si="23"/>
        <v>0</v>
      </c>
    </row>
    <row r="235" spans="1:19" s="32" customFormat="1" ht="16.7" customHeight="1" x14ac:dyDescent="0.25">
      <c r="A235" s="29" t="s">
        <v>380</v>
      </c>
      <c r="B235" s="37" t="s">
        <v>381</v>
      </c>
      <c r="C235" s="31" t="s">
        <v>29</v>
      </c>
      <c r="D235" s="16"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7">
        <f t="shared" si="22"/>
        <v>0</v>
      </c>
      <c r="S235" s="17">
        <f t="shared" si="23"/>
        <v>0</v>
      </c>
    </row>
    <row r="236" spans="1:19" s="32" customFormat="1" ht="15.75" customHeight="1" x14ac:dyDescent="0.25">
      <c r="A236" s="29" t="s">
        <v>382</v>
      </c>
      <c r="B236" s="36" t="s">
        <v>383</v>
      </c>
      <c r="C236" s="31" t="s">
        <v>29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7">
        <f t="shared" si="22"/>
        <v>0</v>
      </c>
      <c r="S236" s="17">
        <f t="shared" si="23"/>
        <v>0</v>
      </c>
    </row>
    <row r="237" spans="1:19" s="32" customFormat="1" ht="15.75" customHeight="1" x14ac:dyDescent="0.25">
      <c r="A237" s="29" t="s">
        <v>384</v>
      </c>
      <c r="B237" s="36" t="s">
        <v>385</v>
      </c>
      <c r="C237" s="31" t="s">
        <v>29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7">
        <f t="shared" si="22"/>
        <v>0</v>
      </c>
      <c r="S237" s="17">
        <f t="shared" si="23"/>
        <v>0</v>
      </c>
    </row>
    <row r="238" spans="1:19" s="32" customFormat="1" ht="15.75" customHeight="1" x14ac:dyDescent="0.25">
      <c r="A238" s="29" t="s">
        <v>386</v>
      </c>
      <c r="B238" s="37" t="s">
        <v>387</v>
      </c>
      <c r="C238" s="31" t="s">
        <v>29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7">
        <f t="shared" ref="R238:R301" si="28">P238+N238+L238+J238+H238+F238</f>
        <v>0</v>
      </c>
      <c r="S238" s="17">
        <f t="shared" ref="S238:S301" si="29">Q238+O238+M238+K238+I238+G238</f>
        <v>0</v>
      </c>
    </row>
    <row r="239" spans="1:19" s="32" customFormat="1" ht="15.75" customHeight="1" x14ac:dyDescent="0.25">
      <c r="A239" s="29" t="s">
        <v>388</v>
      </c>
      <c r="B239" s="37" t="s">
        <v>389</v>
      </c>
      <c r="C239" s="31" t="s">
        <v>29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7">
        <f t="shared" si="28"/>
        <v>0</v>
      </c>
      <c r="S239" s="17">
        <f t="shared" si="29"/>
        <v>0</v>
      </c>
    </row>
    <row r="240" spans="1:19" s="32" customFormat="1" ht="15.75" customHeight="1" x14ac:dyDescent="0.25">
      <c r="A240" s="29" t="s">
        <v>390</v>
      </c>
      <c r="B240" s="37" t="s">
        <v>391</v>
      </c>
      <c r="C240" s="31" t="s">
        <v>29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7">
        <f t="shared" si="28"/>
        <v>0</v>
      </c>
      <c r="S240" s="17">
        <f t="shared" si="29"/>
        <v>0</v>
      </c>
    </row>
    <row r="241" spans="1:19" s="32" customFormat="1" ht="15.75" customHeight="1" x14ac:dyDescent="0.25">
      <c r="A241" s="29" t="s">
        <v>392</v>
      </c>
      <c r="B241" s="30" t="s">
        <v>393</v>
      </c>
      <c r="C241" s="31" t="s">
        <v>29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7">
        <f t="shared" si="28"/>
        <v>0</v>
      </c>
      <c r="S241" s="17">
        <f t="shared" si="29"/>
        <v>0</v>
      </c>
    </row>
    <row r="242" spans="1:19" s="32" customFormat="1" ht="15.75" customHeight="1" x14ac:dyDescent="0.25">
      <c r="A242" s="29" t="s">
        <v>394</v>
      </c>
      <c r="B242" s="37" t="s">
        <v>395</v>
      </c>
      <c r="C242" s="31" t="s">
        <v>29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7">
        <f t="shared" si="28"/>
        <v>0</v>
      </c>
      <c r="S242" s="17">
        <f t="shared" si="29"/>
        <v>0</v>
      </c>
    </row>
    <row r="243" spans="1:19" s="32" customFormat="1" ht="15.75" customHeight="1" x14ac:dyDescent="0.25">
      <c r="A243" s="29" t="s">
        <v>396</v>
      </c>
      <c r="B243" s="36" t="s">
        <v>373</v>
      </c>
      <c r="C243" s="31" t="s">
        <v>29</v>
      </c>
      <c r="D243" s="16">
        <v>0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7">
        <f t="shared" si="28"/>
        <v>0</v>
      </c>
      <c r="S243" s="17">
        <f t="shared" si="29"/>
        <v>0</v>
      </c>
    </row>
    <row r="244" spans="1:19" s="32" customFormat="1" ht="15.75" customHeight="1" x14ac:dyDescent="0.25">
      <c r="A244" s="29" t="s">
        <v>397</v>
      </c>
      <c r="B244" s="36" t="s">
        <v>375</v>
      </c>
      <c r="C244" s="31" t="s">
        <v>29</v>
      </c>
      <c r="D244" s="16"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7">
        <f t="shared" si="28"/>
        <v>0</v>
      </c>
      <c r="S244" s="17">
        <f t="shared" si="29"/>
        <v>0</v>
      </c>
    </row>
    <row r="245" spans="1:19" s="32" customFormat="1" ht="15.75" customHeight="1" x14ac:dyDescent="0.25">
      <c r="A245" s="29" t="s">
        <v>398</v>
      </c>
      <c r="B245" s="36" t="s">
        <v>377</v>
      </c>
      <c r="C245" s="31" t="s">
        <v>29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7">
        <f t="shared" si="28"/>
        <v>0</v>
      </c>
      <c r="S245" s="17">
        <f t="shared" si="29"/>
        <v>0</v>
      </c>
    </row>
    <row r="246" spans="1:19" s="32" customFormat="1" ht="15.75" customHeight="1" x14ac:dyDescent="0.25">
      <c r="A246" s="29" t="s">
        <v>399</v>
      </c>
      <c r="B246" s="37" t="s">
        <v>254</v>
      </c>
      <c r="C246" s="31" t="s">
        <v>29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7">
        <f t="shared" si="28"/>
        <v>0</v>
      </c>
      <c r="S246" s="17">
        <f t="shared" si="29"/>
        <v>0</v>
      </c>
    </row>
    <row r="247" spans="1:19" s="32" customFormat="1" ht="15.75" customHeight="1" x14ac:dyDescent="0.25">
      <c r="A247" s="29" t="s">
        <v>400</v>
      </c>
      <c r="B247" s="37" t="s">
        <v>401</v>
      </c>
      <c r="C247" s="31" t="s">
        <v>29</v>
      </c>
      <c r="D247" s="16"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7">
        <f t="shared" si="28"/>
        <v>0</v>
      </c>
      <c r="S247" s="17">
        <f t="shared" si="29"/>
        <v>0</v>
      </c>
    </row>
    <row r="248" spans="1:19" s="32" customFormat="1" x14ac:dyDescent="0.25">
      <c r="A248" s="29" t="s">
        <v>402</v>
      </c>
      <c r="B248" s="30" t="s">
        <v>403</v>
      </c>
      <c r="C248" s="31" t="s">
        <v>29</v>
      </c>
      <c r="D248" s="16">
        <v>-252.59753534000015</v>
      </c>
      <c r="E248" s="16">
        <v>-459.11975750999989</v>
      </c>
      <c r="F248" s="16">
        <v>0</v>
      </c>
      <c r="G248" s="16">
        <f>G173-G191</f>
        <v>-43.410749999999837</v>
      </c>
      <c r="H248" s="16">
        <f>H173-H191</f>
        <v>0</v>
      </c>
      <c r="I248" s="16">
        <f t="shared" ref="I248:P248" si="30">I173-I191</f>
        <v>1.4692666666746845E-3</v>
      </c>
      <c r="J248" s="16">
        <f t="shared" si="30"/>
        <v>7.534624000000008</v>
      </c>
      <c r="K248" s="16">
        <f t="shared" si="30"/>
        <v>390.65300000000002</v>
      </c>
      <c r="L248" s="16">
        <f t="shared" si="30"/>
        <v>3.290018420000024</v>
      </c>
      <c r="M248" s="17" t="s">
        <v>743</v>
      </c>
      <c r="N248" s="16">
        <f t="shared" si="30"/>
        <v>17.854806315000019</v>
      </c>
      <c r="O248" s="17" t="s">
        <v>743</v>
      </c>
      <c r="P248" s="16">
        <f t="shared" si="30"/>
        <v>22.133388315000047</v>
      </c>
      <c r="Q248" s="17" t="s">
        <v>743</v>
      </c>
      <c r="R248" s="17">
        <f>P248+N248+L248+J248+H248+F248</f>
        <v>50.812837050000098</v>
      </c>
      <c r="S248" s="17">
        <f>P248+N248+L248+K248+I248+G248</f>
        <v>390.52193231666695</v>
      </c>
    </row>
    <row r="249" spans="1:19" s="32" customFormat="1" ht="31.5" x14ac:dyDescent="0.25">
      <c r="A249" s="29" t="s">
        <v>404</v>
      </c>
      <c r="B249" s="30" t="s">
        <v>405</v>
      </c>
      <c r="C249" s="31" t="s">
        <v>29</v>
      </c>
      <c r="D249" s="16">
        <v>0</v>
      </c>
      <c r="E249" s="16">
        <v>0</v>
      </c>
      <c r="F249" s="16">
        <f>-F216</f>
        <v>-0.77550416666666677</v>
      </c>
      <c r="G249" s="16">
        <f>G209-G216</f>
        <v>0</v>
      </c>
      <c r="H249" s="16">
        <v>0</v>
      </c>
      <c r="I249" s="16">
        <f>-I216</f>
        <v>-3</v>
      </c>
      <c r="J249" s="16">
        <v>-7.534624000000008</v>
      </c>
      <c r="K249" s="16">
        <v>0</v>
      </c>
      <c r="L249" s="16">
        <v>-3.290018420000024</v>
      </c>
      <c r="M249" s="17" t="s">
        <v>743</v>
      </c>
      <c r="N249" s="16">
        <v>-17.854806315000019</v>
      </c>
      <c r="O249" s="17" t="s">
        <v>743</v>
      </c>
      <c r="P249" s="16">
        <v>-22.133388314999991</v>
      </c>
      <c r="Q249" s="17" t="s">
        <v>743</v>
      </c>
      <c r="R249" s="17">
        <f>P249+N249+L249+J249+H249+F249</f>
        <v>-51.588341216666706</v>
      </c>
      <c r="S249" s="17">
        <f>P249+N249+L249+K249+I249+G249</f>
        <v>-46.278213050000033</v>
      </c>
    </row>
    <row r="250" spans="1:19" s="32" customFormat="1" x14ac:dyDescent="0.25">
      <c r="A250" s="29" t="s">
        <v>406</v>
      </c>
      <c r="B250" s="37" t="s">
        <v>407</v>
      </c>
      <c r="C250" s="31" t="s">
        <v>29</v>
      </c>
      <c r="D250" s="16">
        <v>0</v>
      </c>
      <c r="E250" s="16">
        <v>0</v>
      </c>
      <c r="F250" s="16">
        <f>F249</f>
        <v>-0.77550416666666677</v>
      </c>
      <c r="G250" s="16">
        <f>G249</f>
        <v>0</v>
      </c>
      <c r="H250" s="16">
        <f>H249</f>
        <v>0</v>
      </c>
      <c r="I250" s="16">
        <f>I249</f>
        <v>-3</v>
      </c>
      <c r="J250" s="16">
        <v>-7.534624000000008</v>
      </c>
      <c r="K250" s="16">
        <v>0</v>
      </c>
      <c r="L250" s="16">
        <v>-3.290018420000024</v>
      </c>
      <c r="M250" s="17" t="s">
        <v>743</v>
      </c>
      <c r="N250" s="16">
        <v>-17.854806315000019</v>
      </c>
      <c r="O250" s="17" t="s">
        <v>743</v>
      </c>
      <c r="P250" s="16">
        <v>-22.133388314999991</v>
      </c>
      <c r="Q250" s="17" t="s">
        <v>743</v>
      </c>
      <c r="R250" s="17">
        <f>P250+N250+L250+J250+H250+F250</f>
        <v>-51.588341216666706</v>
      </c>
      <c r="S250" s="17">
        <f>P250+N250+L250+K250+I250+G250</f>
        <v>-46.278213050000033</v>
      </c>
    </row>
    <row r="251" spans="1:19" s="32" customFormat="1" ht="15.75" customHeight="1" x14ac:dyDescent="0.25">
      <c r="A251" s="29" t="s">
        <v>408</v>
      </c>
      <c r="B251" s="37" t="s">
        <v>409</v>
      </c>
      <c r="C251" s="31" t="s">
        <v>29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7">
        <f t="shared" si="28"/>
        <v>0</v>
      </c>
      <c r="S251" s="17">
        <f t="shared" si="29"/>
        <v>0</v>
      </c>
    </row>
    <row r="252" spans="1:19" s="32" customFormat="1" ht="31.5" customHeight="1" x14ac:dyDescent="0.25">
      <c r="A252" s="29" t="s">
        <v>410</v>
      </c>
      <c r="B252" s="30" t="s">
        <v>411</v>
      </c>
      <c r="C252" s="31" t="s">
        <v>29</v>
      </c>
      <c r="D252" s="16">
        <v>0</v>
      </c>
      <c r="E252" s="16">
        <v>0</v>
      </c>
      <c r="F252" s="16">
        <f>F228-F241</f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7">
        <f t="shared" si="28"/>
        <v>0</v>
      </c>
      <c r="S252" s="17">
        <f t="shared" si="29"/>
        <v>0</v>
      </c>
    </row>
    <row r="253" spans="1:19" s="32" customFormat="1" ht="15.75" customHeight="1" x14ac:dyDescent="0.25">
      <c r="A253" s="29" t="s">
        <v>412</v>
      </c>
      <c r="B253" s="37" t="s">
        <v>413</v>
      </c>
      <c r="C253" s="31" t="s">
        <v>29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7">
        <f t="shared" si="28"/>
        <v>0</v>
      </c>
      <c r="S253" s="17">
        <f t="shared" si="29"/>
        <v>0</v>
      </c>
    </row>
    <row r="254" spans="1:19" s="32" customFormat="1" ht="15.75" customHeight="1" x14ac:dyDescent="0.25">
      <c r="A254" s="29" t="s">
        <v>414</v>
      </c>
      <c r="B254" s="37" t="s">
        <v>415</v>
      </c>
      <c r="C254" s="31" t="s">
        <v>29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7">
        <f t="shared" si="28"/>
        <v>0</v>
      </c>
      <c r="S254" s="17">
        <f t="shared" si="29"/>
        <v>0</v>
      </c>
    </row>
    <row r="255" spans="1:19" s="32" customFormat="1" ht="15.75" customHeight="1" x14ac:dyDescent="0.25">
      <c r="A255" s="29" t="s">
        <v>416</v>
      </c>
      <c r="B255" s="30" t="s">
        <v>417</v>
      </c>
      <c r="C255" s="31" t="s">
        <v>29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7">
        <f t="shared" si="28"/>
        <v>0</v>
      </c>
      <c r="S255" s="17">
        <f t="shared" si="29"/>
        <v>0</v>
      </c>
    </row>
    <row r="256" spans="1:19" s="32" customFormat="1" ht="15.75" customHeight="1" x14ac:dyDescent="0.25">
      <c r="A256" s="29" t="s">
        <v>418</v>
      </c>
      <c r="B256" s="30" t="s">
        <v>419</v>
      </c>
      <c r="C256" s="31" t="s">
        <v>29</v>
      </c>
      <c r="D256" s="16">
        <v>-252.59753534000015</v>
      </c>
      <c r="E256" s="16">
        <v>-459.11975750999989</v>
      </c>
      <c r="F256" s="16">
        <f>F248+F249+F252+F255</f>
        <v>-0.77550416666666677</v>
      </c>
      <c r="G256" s="16">
        <f t="shared" ref="G256:P256" si="31">G248+G249+G252+G255</f>
        <v>-43.410749999999837</v>
      </c>
      <c r="H256" s="16">
        <f t="shared" si="31"/>
        <v>0</v>
      </c>
      <c r="I256" s="16">
        <f t="shared" si="31"/>
        <v>-2.9985307333333253</v>
      </c>
      <c r="J256" s="16">
        <f t="shared" si="31"/>
        <v>0</v>
      </c>
      <c r="K256" s="16">
        <f t="shared" si="31"/>
        <v>390.65300000000002</v>
      </c>
      <c r="L256" s="16">
        <f t="shared" si="31"/>
        <v>0</v>
      </c>
      <c r="M256" s="17" t="s">
        <v>743</v>
      </c>
      <c r="N256" s="16">
        <f t="shared" si="31"/>
        <v>0</v>
      </c>
      <c r="O256" s="17" t="s">
        <v>743</v>
      </c>
      <c r="P256" s="16">
        <f t="shared" si="31"/>
        <v>5.6843418860808015E-14</v>
      </c>
      <c r="Q256" s="17" t="s">
        <v>743</v>
      </c>
      <c r="R256" s="17">
        <f t="shared" si="28"/>
        <v>-0.77550416666660993</v>
      </c>
      <c r="S256" s="17">
        <f>S253+S251+S249+S248+S246+S244</f>
        <v>344.24371926666691</v>
      </c>
    </row>
    <row r="257" spans="1:19" s="32" customFormat="1" ht="15.75" customHeight="1" x14ac:dyDescent="0.25">
      <c r="A257" s="29" t="s">
        <v>420</v>
      </c>
      <c r="B257" s="30" t="s">
        <v>421</v>
      </c>
      <c r="C257" s="31" t="s">
        <v>29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7">
        <f t="shared" si="28"/>
        <v>0</v>
      </c>
      <c r="S257" s="17">
        <f t="shared" si="29"/>
        <v>0</v>
      </c>
    </row>
    <row r="258" spans="1:19" s="32" customFormat="1" ht="15.75" customHeight="1" x14ac:dyDescent="0.25">
      <c r="A258" s="29" t="s">
        <v>422</v>
      </c>
      <c r="B258" s="30" t="s">
        <v>423</v>
      </c>
      <c r="C258" s="31" t="s">
        <v>29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7">
        <f t="shared" si="28"/>
        <v>0</v>
      </c>
      <c r="S258" s="17">
        <f t="shared" si="29"/>
        <v>0</v>
      </c>
    </row>
    <row r="259" spans="1:19" s="32" customFormat="1" x14ac:dyDescent="0.25">
      <c r="A259" s="29" t="s">
        <v>424</v>
      </c>
      <c r="B259" s="30" t="s">
        <v>131</v>
      </c>
      <c r="C259" s="31" t="s">
        <v>132</v>
      </c>
      <c r="D259" s="17" t="s">
        <v>133</v>
      </c>
      <c r="E259" s="17" t="s">
        <v>133</v>
      </c>
      <c r="F259" s="17" t="s">
        <v>133</v>
      </c>
      <c r="G259" s="17" t="s">
        <v>133</v>
      </c>
      <c r="H259" s="17" t="s">
        <v>133</v>
      </c>
      <c r="I259" s="17" t="s">
        <v>133</v>
      </c>
      <c r="J259" s="17" t="s">
        <v>133</v>
      </c>
      <c r="K259" s="17" t="s">
        <v>133</v>
      </c>
      <c r="L259" s="17" t="s">
        <v>133</v>
      </c>
      <c r="M259" s="17" t="s">
        <v>133</v>
      </c>
      <c r="N259" s="17" t="s">
        <v>133</v>
      </c>
      <c r="O259" s="17" t="s">
        <v>133</v>
      </c>
      <c r="P259" s="17" t="s">
        <v>133</v>
      </c>
      <c r="Q259" s="17" t="s">
        <v>133</v>
      </c>
      <c r="R259" s="17" t="s">
        <v>133</v>
      </c>
      <c r="S259" s="17" t="s">
        <v>133</v>
      </c>
    </row>
    <row r="260" spans="1:19" s="32" customFormat="1" ht="15.75" customHeight="1" x14ac:dyDescent="0.25">
      <c r="A260" s="29" t="s">
        <v>425</v>
      </c>
      <c r="B260" s="37" t="s">
        <v>426</v>
      </c>
      <c r="C260" s="31" t="s">
        <v>29</v>
      </c>
      <c r="D260" s="16">
        <v>0</v>
      </c>
      <c r="E260" s="17">
        <v>33.256999999999998</v>
      </c>
      <c r="F260" s="17">
        <v>0</v>
      </c>
      <c r="G260" s="17">
        <f>G271</f>
        <v>33.83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f t="shared" si="28"/>
        <v>0</v>
      </c>
      <c r="S260" s="17">
        <f>P260+N260+L260+K260+I260+G260</f>
        <v>33.83</v>
      </c>
    </row>
    <row r="261" spans="1:19" s="32" customFormat="1" ht="15.75" customHeight="1" x14ac:dyDescent="0.25">
      <c r="A261" s="29" t="s">
        <v>427</v>
      </c>
      <c r="B261" s="36" t="s">
        <v>428</v>
      </c>
      <c r="C261" s="31" t="s">
        <v>29</v>
      </c>
      <c r="D261" s="16">
        <v>0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f t="shared" si="28"/>
        <v>0</v>
      </c>
      <c r="S261" s="17">
        <f t="shared" si="29"/>
        <v>0</v>
      </c>
    </row>
    <row r="262" spans="1:19" s="32" customFormat="1" ht="15.75" customHeight="1" x14ac:dyDescent="0.25">
      <c r="A262" s="29" t="s">
        <v>429</v>
      </c>
      <c r="B262" s="38" t="s">
        <v>430</v>
      </c>
      <c r="C262" s="31" t="s">
        <v>29</v>
      </c>
      <c r="D262" s="16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f t="shared" si="28"/>
        <v>0</v>
      </c>
      <c r="S262" s="17">
        <f t="shared" si="29"/>
        <v>0</v>
      </c>
    </row>
    <row r="263" spans="1:19" s="32" customFormat="1" ht="31.5" customHeight="1" x14ac:dyDescent="0.25">
      <c r="A263" s="29" t="s">
        <v>431</v>
      </c>
      <c r="B263" s="38" t="s">
        <v>33</v>
      </c>
      <c r="C263" s="31" t="s">
        <v>29</v>
      </c>
      <c r="D263" s="16">
        <v>0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f t="shared" si="28"/>
        <v>0</v>
      </c>
      <c r="S263" s="17">
        <f t="shared" si="29"/>
        <v>0</v>
      </c>
    </row>
    <row r="264" spans="1:19" s="32" customFormat="1" ht="15.75" customHeight="1" x14ac:dyDescent="0.25">
      <c r="A264" s="29" t="s">
        <v>432</v>
      </c>
      <c r="B264" s="39" t="s">
        <v>430</v>
      </c>
      <c r="C264" s="31" t="s">
        <v>29</v>
      </c>
      <c r="D264" s="16">
        <v>0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17">
        <f t="shared" si="28"/>
        <v>0</v>
      </c>
      <c r="S264" s="17">
        <f t="shared" si="29"/>
        <v>0</v>
      </c>
    </row>
    <row r="265" spans="1:19" s="32" customFormat="1" ht="31.5" customHeight="1" x14ac:dyDescent="0.25">
      <c r="A265" s="29" t="s">
        <v>433</v>
      </c>
      <c r="B265" s="38" t="s">
        <v>35</v>
      </c>
      <c r="C265" s="31" t="s">
        <v>29</v>
      </c>
      <c r="D265" s="16">
        <v>0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7">
        <f t="shared" si="28"/>
        <v>0</v>
      </c>
      <c r="S265" s="17">
        <f t="shared" si="29"/>
        <v>0</v>
      </c>
    </row>
    <row r="266" spans="1:19" s="32" customFormat="1" ht="15.75" customHeight="1" x14ac:dyDescent="0.25">
      <c r="A266" s="29" t="s">
        <v>434</v>
      </c>
      <c r="B266" s="39" t="s">
        <v>430</v>
      </c>
      <c r="C266" s="31" t="s">
        <v>29</v>
      </c>
      <c r="D266" s="16">
        <v>0</v>
      </c>
      <c r="E266" s="17">
        <v>0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f t="shared" si="28"/>
        <v>0</v>
      </c>
      <c r="S266" s="17">
        <f t="shared" si="29"/>
        <v>0</v>
      </c>
    </row>
    <row r="267" spans="1:19" s="32" customFormat="1" ht="31.5" customHeight="1" x14ac:dyDescent="0.25">
      <c r="A267" s="29" t="s">
        <v>435</v>
      </c>
      <c r="B267" s="38" t="s">
        <v>37</v>
      </c>
      <c r="C267" s="31" t="s">
        <v>29</v>
      </c>
      <c r="D267" s="16">
        <v>0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f t="shared" si="28"/>
        <v>0</v>
      </c>
      <c r="S267" s="17">
        <f t="shared" si="29"/>
        <v>0</v>
      </c>
    </row>
    <row r="268" spans="1:19" s="32" customFormat="1" ht="15.75" customHeight="1" x14ac:dyDescent="0.25">
      <c r="A268" s="29" t="s">
        <v>436</v>
      </c>
      <c r="B268" s="39" t="s">
        <v>430</v>
      </c>
      <c r="C268" s="31" t="s">
        <v>29</v>
      </c>
      <c r="D268" s="16">
        <v>0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17">
        <f t="shared" si="28"/>
        <v>0</v>
      </c>
      <c r="S268" s="17">
        <f t="shared" si="29"/>
        <v>0</v>
      </c>
    </row>
    <row r="269" spans="1:19" s="32" customFormat="1" ht="15.75" customHeight="1" x14ac:dyDescent="0.25">
      <c r="A269" s="29" t="s">
        <v>437</v>
      </c>
      <c r="B269" s="36" t="s">
        <v>438</v>
      </c>
      <c r="C269" s="31" t="s">
        <v>29</v>
      </c>
      <c r="D269" s="16">
        <v>0</v>
      </c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  <c r="N269" s="17">
        <v>0</v>
      </c>
      <c r="O269" s="17">
        <v>0</v>
      </c>
      <c r="P269" s="17">
        <v>0</v>
      </c>
      <c r="Q269" s="17">
        <v>0</v>
      </c>
      <c r="R269" s="17">
        <f t="shared" si="28"/>
        <v>0</v>
      </c>
      <c r="S269" s="17">
        <f t="shared" si="29"/>
        <v>0</v>
      </c>
    </row>
    <row r="270" spans="1:19" s="32" customFormat="1" ht="15.75" customHeight="1" x14ac:dyDescent="0.25">
      <c r="A270" s="29" t="s">
        <v>439</v>
      </c>
      <c r="B270" s="38" t="s">
        <v>430</v>
      </c>
      <c r="C270" s="31" t="s">
        <v>29</v>
      </c>
      <c r="D270" s="16">
        <v>0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  <c r="O270" s="17">
        <v>0</v>
      </c>
      <c r="P270" s="17">
        <v>0</v>
      </c>
      <c r="Q270" s="17">
        <v>0</v>
      </c>
      <c r="R270" s="17">
        <f t="shared" si="28"/>
        <v>0</v>
      </c>
      <c r="S270" s="17">
        <f t="shared" si="29"/>
        <v>0</v>
      </c>
    </row>
    <row r="271" spans="1:19" s="32" customFormat="1" ht="15.75" customHeight="1" x14ac:dyDescent="0.25">
      <c r="A271" s="29" t="s">
        <v>440</v>
      </c>
      <c r="B271" s="35" t="s">
        <v>441</v>
      </c>
      <c r="C271" s="31" t="s">
        <v>29</v>
      </c>
      <c r="D271" s="16">
        <v>0</v>
      </c>
      <c r="E271" s="17">
        <v>32.210999999999999</v>
      </c>
      <c r="F271" s="17">
        <v>0</v>
      </c>
      <c r="G271" s="17">
        <v>33.83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f t="shared" si="28"/>
        <v>0</v>
      </c>
      <c r="S271" s="17">
        <f>P271+N271+L271+K271+I271+G271</f>
        <v>33.83</v>
      </c>
    </row>
    <row r="272" spans="1:19" s="32" customFormat="1" ht="15.75" customHeight="1" x14ac:dyDescent="0.25">
      <c r="A272" s="29" t="s">
        <v>442</v>
      </c>
      <c r="B272" s="38" t="s">
        <v>430</v>
      </c>
      <c r="C272" s="31" t="s">
        <v>29</v>
      </c>
      <c r="D272" s="16">
        <v>0</v>
      </c>
      <c r="E272" s="17">
        <v>0</v>
      </c>
      <c r="F272" s="17">
        <v>0</v>
      </c>
      <c r="G272" s="17">
        <v>0</v>
      </c>
      <c r="H272" s="17">
        <v>0</v>
      </c>
      <c r="I272" s="17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f t="shared" si="28"/>
        <v>0</v>
      </c>
      <c r="S272" s="17">
        <f t="shared" si="29"/>
        <v>0</v>
      </c>
    </row>
    <row r="273" spans="1:19" s="32" customFormat="1" ht="15.75" customHeight="1" x14ac:dyDescent="0.25">
      <c r="A273" s="29" t="s">
        <v>443</v>
      </c>
      <c r="B273" s="35" t="s">
        <v>444</v>
      </c>
      <c r="C273" s="31" t="s">
        <v>29</v>
      </c>
      <c r="D273" s="16">
        <v>0</v>
      </c>
      <c r="E273" s="17">
        <v>0</v>
      </c>
      <c r="F273" s="17">
        <v>0</v>
      </c>
      <c r="G273" s="17">
        <v>0</v>
      </c>
      <c r="H273" s="17">
        <v>0</v>
      </c>
      <c r="I273" s="17">
        <v>0</v>
      </c>
      <c r="J273" s="17">
        <v>0</v>
      </c>
      <c r="K273" s="17">
        <v>0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f t="shared" si="28"/>
        <v>0</v>
      </c>
      <c r="S273" s="17">
        <f t="shared" si="29"/>
        <v>0</v>
      </c>
    </row>
    <row r="274" spans="1:19" s="32" customFormat="1" ht="15.75" customHeight="1" x14ac:dyDescent="0.25">
      <c r="A274" s="29" t="s">
        <v>445</v>
      </c>
      <c r="B274" s="38" t="s">
        <v>430</v>
      </c>
      <c r="C274" s="31" t="s">
        <v>29</v>
      </c>
      <c r="D274" s="16">
        <v>0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f t="shared" si="28"/>
        <v>0</v>
      </c>
      <c r="S274" s="17">
        <f t="shared" si="29"/>
        <v>0</v>
      </c>
    </row>
    <row r="275" spans="1:19" s="32" customFormat="1" ht="15.75" customHeight="1" x14ac:dyDescent="0.25">
      <c r="A275" s="29" t="s">
        <v>446</v>
      </c>
      <c r="B275" s="35" t="s">
        <v>447</v>
      </c>
      <c r="C275" s="31" t="s">
        <v>29</v>
      </c>
      <c r="D275" s="16">
        <v>0</v>
      </c>
      <c r="E275" s="17">
        <v>1.046</v>
      </c>
      <c r="F275" s="17">
        <v>0</v>
      </c>
      <c r="G275" s="17">
        <v>0</v>
      </c>
      <c r="H275" s="17"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f t="shared" si="28"/>
        <v>0</v>
      </c>
      <c r="S275" s="17">
        <f t="shared" si="29"/>
        <v>0</v>
      </c>
    </row>
    <row r="276" spans="1:19" s="32" customFormat="1" ht="15.75" customHeight="1" x14ac:dyDescent="0.25">
      <c r="A276" s="29" t="s">
        <v>448</v>
      </c>
      <c r="B276" s="38" t="s">
        <v>430</v>
      </c>
      <c r="C276" s="31" t="s">
        <v>29</v>
      </c>
      <c r="D276" s="16">
        <v>0</v>
      </c>
      <c r="E276" s="17">
        <v>0</v>
      </c>
      <c r="F276" s="17">
        <v>0</v>
      </c>
      <c r="G276" s="17">
        <v>0</v>
      </c>
      <c r="H276" s="17"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f t="shared" si="28"/>
        <v>0</v>
      </c>
      <c r="S276" s="17">
        <f t="shared" si="29"/>
        <v>0</v>
      </c>
    </row>
    <row r="277" spans="1:19" s="32" customFormat="1" ht="15.75" customHeight="1" x14ac:dyDescent="0.25">
      <c r="A277" s="29" t="s">
        <v>449</v>
      </c>
      <c r="B277" s="35" t="s">
        <v>450</v>
      </c>
      <c r="C277" s="31" t="s">
        <v>29</v>
      </c>
      <c r="D277" s="16">
        <v>0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f t="shared" si="28"/>
        <v>0</v>
      </c>
      <c r="S277" s="17">
        <f t="shared" si="29"/>
        <v>0</v>
      </c>
    </row>
    <row r="278" spans="1:19" s="32" customFormat="1" ht="15.75" customHeight="1" x14ac:dyDescent="0.25">
      <c r="A278" s="29" t="s">
        <v>451</v>
      </c>
      <c r="B278" s="38" t="s">
        <v>430</v>
      </c>
      <c r="C278" s="31" t="s">
        <v>29</v>
      </c>
      <c r="D278" s="16">
        <v>0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f t="shared" si="28"/>
        <v>0</v>
      </c>
      <c r="S278" s="17">
        <f t="shared" si="29"/>
        <v>0</v>
      </c>
    </row>
    <row r="279" spans="1:19" s="32" customFormat="1" ht="15.75" customHeight="1" x14ac:dyDescent="0.25">
      <c r="A279" s="29" t="s">
        <v>452</v>
      </c>
      <c r="B279" s="35" t="s">
        <v>453</v>
      </c>
      <c r="C279" s="31" t="s">
        <v>29</v>
      </c>
      <c r="D279" s="16">
        <v>0</v>
      </c>
      <c r="E279" s="17">
        <v>0</v>
      </c>
      <c r="F279" s="17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f t="shared" si="28"/>
        <v>0</v>
      </c>
      <c r="S279" s="17">
        <f t="shared" si="29"/>
        <v>0</v>
      </c>
    </row>
    <row r="280" spans="1:19" s="32" customFormat="1" ht="15.75" customHeight="1" x14ac:dyDescent="0.25">
      <c r="A280" s="29" t="s">
        <v>454</v>
      </c>
      <c r="B280" s="38" t="s">
        <v>430</v>
      </c>
      <c r="C280" s="31" t="s">
        <v>29</v>
      </c>
      <c r="D280" s="16">
        <v>0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  <c r="Q280" s="17">
        <v>0</v>
      </c>
      <c r="R280" s="17">
        <f t="shared" si="28"/>
        <v>0</v>
      </c>
      <c r="S280" s="17">
        <f t="shared" si="29"/>
        <v>0</v>
      </c>
    </row>
    <row r="281" spans="1:19" s="32" customFormat="1" ht="31.5" customHeight="1" x14ac:dyDescent="0.25">
      <c r="A281" s="29" t="s">
        <v>455</v>
      </c>
      <c r="B281" s="36" t="s">
        <v>456</v>
      </c>
      <c r="C281" s="31" t="s">
        <v>29</v>
      </c>
      <c r="D281" s="16">
        <v>0</v>
      </c>
      <c r="E281" s="17">
        <v>0</v>
      </c>
      <c r="F281" s="17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f t="shared" si="28"/>
        <v>0</v>
      </c>
      <c r="S281" s="17">
        <f t="shared" si="29"/>
        <v>0</v>
      </c>
    </row>
    <row r="282" spans="1:19" s="32" customFormat="1" ht="15.75" customHeight="1" x14ac:dyDescent="0.25">
      <c r="A282" s="29" t="s">
        <v>457</v>
      </c>
      <c r="B282" s="38" t="s">
        <v>430</v>
      </c>
      <c r="C282" s="31" t="s">
        <v>29</v>
      </c>
      <c r="D282" s="16">
        <v>0</v>
      </c>
      <c r="E282" s="17">
        <v>0</v>
      </c>
      <c r="F282" s="17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f t="shared" si="28"/>
        <v>0</v>
      </c>
      <c r="S282" s="17">
        <f t="shared" si="29"/>
        <v>0</v>
      </c>
    </row>
    <row r="283" spans="1:19" s="32" customFormat="1" ht="15.75" customHeight="1" x14ac:dyDescent="0.25">
      <c r="A283" s="29" t="s">
        <v>458</v>
      </c>
      <c r="B283" s="38" t="s">
        <v>53</v>
      </c>
      <c r="C283" s="31" t="s">
        <v>29</v>
      </c>
      <c r="D283" s="16">
        <v>0</v>
      </c>
      <c r="E283" s="17">
        <v>0</v>
      </c>
      <c r="F283" s="17">
        <v>0</v>
      </c>
      <c r="G283" s="17">
        <v>0</v>
      </c>
      <c r="H283" s="17"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v>0</v>
      </c>
      <c r="R283" s="17">
        <f t="shared" si="28"/>
        <v>0</v>
      </c>
      <c r="S283" s="17">
        <f t="shared" si="29"/>
        <v>0</v>
      </c>
    </row>
    <row r="284" spans="1:19" s="32" customFormat="1" ht="15.75" customHeight="1" x14ac:dyDescent="0.25">
      <c r="A284" s="29" t="s">
        <v>459</v>
      </c>
      <c r="B284" s="39" t="s">
        <v>430</v>
      </c>
      <c r="C284" s="31" t="s">
        <v>29</v>
      </c>
      <c r="D284" s="16">
        <v>0</v>
      </c>
      <c r="E284" s="17">
        <v>0</v>
      </c>
      <c r="F284" s="17">
        <v>0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f t="shared" si="28"/>
        <v>0</v>
      </c>
      <c r="S284" s="17">
        <f t="shared" si="29"/>
        <v>0</v>
      </c>
    </row>
    <row r="285" spans="1:19" s="32" customFormat="1" ht="15.75" customHeight="1" x14ac:dyDescent="0.25">
      <c r="A285" s="29" t="s">
        <v>460</v>
      </c>
      <c r="B285" s="38" t="s">
        <v>55</v>
      </c>
      <c r="C285" s="31" t="s">
        <v>29</v>
      </c>
      <c r="D285" s="16">
        <v>0</v>
      </c>
      <c r="E285" s="17">
        <v>0</v>
      </c>
      <c r="F285" s="17">
        <v>0</v>
      </c>
      <c r="G285" s="17">
        <v>0</v>
      </c>
      <c r="H285" s="17">
        <v>0</v>
      </c>
      <c r="I285" s="17">
        <v>0</v>
      </c>
      <c r="J285" s="17">
        <v>0</v>
      </c>
      <c r="K285" s="17">
        <v>0</v>
      </c>
      <c r="L285" s="17">
        <v>0</v>
      </c>
      <c r="M285" s="17">
        <v>0</v>
      </c>
      <c r="N285" s="17">
        <v>0</v>
      </c>
      <c r="O285" s="17">
        <v>0</v>
      </c>
      <c r="P285" s="17">
        <v>0</v>
      </c>
      <c r="Q285" s="17">
        <v>0</v>
      </c>
      <c r="R285" s="17">
        <f t="shared" si="28"/>
        <v>0</v>
      </c>
      <c r="S285" s="17">
        <f t="shared" si="29"/>
        <v>0</v>
      </c>
    </row>
    <row r="286" spans="1:19" s="32" customFormat="1" ht="15.75" customHeight="1" x14ac:dyDescent="0.25">
      <c r="A286" s="29" t="s">
        <v>461</v>
      </c>
      <c r="B286" s="39" t="s">
        <v>430</v>
      </c>
      <c r="C286" s="31" t="s">
        <v>29</v>
      </c>
      <c r="D286" s="16">
        <v>0</v>
      </c>
      <c r="E286" s="17">
        <v>0</v>
      </c>
      <c r="F286" s="17">
        <v>0</v>
      </c>
      <c r="G286" s="17">
        <v>0</v>
      </c>
      <c r="H286" s="17"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f t="shared" si="28"/>
        <v>0</v>
      </c>
      <c r="S286" s="17">
        <f t="shared" si="29"/>
        <v>0</v>
      </c>
    </row>
    <row r="287" spans="1:19" s="32" customFormat="1" ht="15.75" customHeight="1" x14ac:dyDescent="0.25">
      <c r="A287" s="29" t="s">
        <v>462</v>
      </c>
      <c r="B287" s="36" t="s">
        <v>463</v>
      </c>
      <c r="C287" s="31" t="s">
        <v>29</v>
      </c>
      <c r="D287" s="16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  <c r="N287" s="17">
        <v>0</v>
      </c>
      <c r="O287" s="17">
        <v>0</v>
      </c>
      <c r="P287" s="17">
        <v>0</v>
      </c>
      <c r="Q287" s="17">
        <v>0</v>
      </c>
      <c r="R287" s="17">
        <f t="shared" si="28"/>
        <v>0</v>
      </c>
      <c r="S287" s="17">
        <f t="shared" si="29"/>
        <v>0</v>
      </c>
    </row>
    <row r="288" spans="1:19" s="32" customFormat="1" ht="15.75" customHeight="1" x14ac:dyDescent="0.25">
      <c r="A288" s="29" t="s">
        <v>464</v>
      </c>
      <c r="B288" s="38" t="s">
        <v>430</v>
      </c>
      <c r="C288" s="31" t="s">
        <v>29</v>
      </c>
      <c r="D288" s="16">
        <v>0</v>
      </c>
      <c r="E288" s="17">
        <v>0</v>
      </c>
      <c r="F288" s="17">
        <v>0</v>
      </c>
      <c r="G288" s="17">
        <v>0</v>
      </c>
      <c r="H288" s="17"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f t="shared" si="28"/>
        <v>0</v>
      </c>
      <c r="S288" s="17">
        <f t="shared" si="29"/>
        <v>0</v>
      </c>
    </row>
    <row r="289" spans="1:19" s="32" customFormat="1" ht="15.75" customHeight="1" x14ac:dyDescent="0.25">
      <c r="A289" s="29" t="s">
        <v>465</v>
      </c>
      <c r="B289" s="37" t="s">
        <v>466</v>
      </c>
      <c r="C289" s="31" t="s">
        <v>29</v>
      </c>
      <c r="D289" s="16">
        <v>0</v>
      </c>
      <c r="E289" s="17">
        <v>0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f t="shared" si="28"/>
        <v>0</v>
      </c>
      <c r="S289" s="17">
        <f t="shared" si="29"/>
        <v>0</v>
      </c>
    </row>
    <row r="290" spans="1:19" s="32" customFormat="1" ht="15.75" customHeight="1" x14ac:dyDescent="0.25">
      <c r="A290" s="29" t="s">
        <v>467</v>
      </c>
      <c r="B290" s="36" t="s">
        <v>468</v>
      </c>
      <c r="C290" s="31" t="s">
        <v>29</v>
      </c>
      <c r="D290" s="16">
        <v>0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f t="shared" si="28"/>
        <v>0</v>
      </c>
      <c r="S290" s="17">
        <f t="shared" si="29"/>
        <v>0</v>
      </c>
    </row>
    <row r="291" spans="1:19" s="32" customFormat="1" ht="15.75" customHeight="1" x14ac:dyDescent="0.25">
      <c r="A291" s="29" t="s">
        <v>469</v>
      </c>
      <c r="B291" s="38" t="s">
        <v>430</v>
      </c>
      <c r="C291" s="31" t="s">
        <v>29</v>
      </c>
      <c r="D291" s="16">
        <v>0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f t="shared" si="28"/>
        <v>0</v>
      </c>
      <c r="S291" s="17">
        <f t="shared" si="29"/>
        <v>0</v>
      </c>
    </row>
    <row r="292" spans="1:19" s="32" customFormat="1" ht="15.75" customHeight="1" x14ac:dyDescent="0.25">
      <c r="A292" s="29" t="s">
        <v>470</v>
      </c>
      <c r="B292" s="36" t="s">
        <v>471</v>
      </c>
      <c r="C292" s="31" t="s">
        <v>29</v>
      </c>
      <c r="D292" s="16">
        <v>0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f t="shared" si="28"/>
        <v>0</v>
      </c>
      <c r="S292" s="17">
        <f t="shared" si="29"/>
        <v>0</v>
      </c>
    </row>
    <row r="293" spans="1:19" s="32" customFormat="1" ht="15.75" customHeight="1" x14ac:dyDescent="0.25">
      <c r="A293" s="29" t="s">
        <v>472</v>
      </c>
      <c r="B293" s="38" t="s">
        <v>300</v>
      </c>
      <c r="C293" s="31" t="s">
        <v>29</v>
      </c>
      <c r="D293" s="16">
        <v>0</v>
      </c>
      <c r="E293" s="17">
        <v>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f t="shared" si="28"/>
        <v>0</v>
      </c>
      <c r="S293" s="17">
        <f t="shared" si="29"/>
        <v>0</v>
      </c>
    </row>
    <row r="294" spans="1:19" s="32" customFormat="1" ht="15.75" customHeight="1" x14ac:dyDescent="0.25">
      <c r="A294" s="29" t="s">
        <v>473</v>
      </c>
      <c r="B294" s="39" t="s">
        <v>430</v>
      </c>
      <c r="C294" s="31" t="s">
        <v>29</v>
      </c>
      <c r="D294" s="16">
        <v>0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f t="shared" si="28"/>
        <v>0</v>
      </c>
      <c r="S294" s="17">
        <f t="shared" si="29"/>
        <v>0</v>
      </c>
    </row>
    <row r="295" spans="1:19" s="32" customFormat="1" ht="15.75" customHeight="1" x14ac:dyDescent="0.25">
      <c r="A295" s="29" t="s">
        <v>474</v>
      </c>
      <c r="B295" s="38" t="s">
        <v>475</v>
      </c>
      <c r="C295" s="31" t="s">
        <v>29</v>
      </c>
      <c r="D295" s="16">
        <v>0</v>
      </c>
      <c r="E295" s="17">
        <v>0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  <c r="O295" s="17">
        <v>0</v>
      </c>
      <c r="P295" s="17">
        <v>0</v>
      </c>
      <c r="Q295" s="17">
        <v>0</v>
      </c>
      <c r="R295" s="17">
        <f t="shared" si="28"/>
        <v>0</v>
      </c>
      <c r="S295" s="17">
        <f t="shared" si="29"/>
        <v>0</v>
      </c>
    </row>
    <row r="296" spans="1:19" s="32" customFormat="1" ht="15.75" customHeight="1" x14ac:dyDescent="0.25">
      <c r="A296" s="29" t="s">
        <v>476</v>
      </c>
      <c r="B296" s="39" t="s">
        <v>430</v>
      </c>
      <c r="C296" s="31" t="s">
        <v>29</v>
      </c>
      <c r="D296" s="16">
        <v>0</v>
      </c>
      <c r="E296" s="17">
        <v>0</v>
      </c>
      <c r="F296" s="17">
        <v>0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f t="shared" si="28"/>
        <v>0</v>
      </c>
      <c r="S296" s="17">
        <f t="shared" si="29"/>
        <v>0</v>
      </c>
    </row>
    <row r="297" spans="1:19" s="32" customFormat="1" ht="31.5" customHeight="1" x14ac:dyDescent="0.25">
      <c r="A297" s="29" t="s">
        <v>477</v>
      </c>
      <c r="B297" s="36" t="s">
        <v>478</v>
      </c>
      <c r="C297" s="31" t="s">
        <v>29</v>
      </c>
      <c r="D297" s="16">
        <v>0</v>
      </c>
      <c r="E297" s="17">
        <v>0</v>
      </c>
      <c r="F297" s="17">
        <v>0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f t="shared" si="28"/>
        <v>0</v>
      </c>
      <c r="S297" s="17">
        <f t="shared" si="29"/>
        <v>0</v>
      </c>
    </row>
    <row r="298" spans="1:19" s="32" customFormat="1" ht="15.75" customHeight="1" x14ac:dyDescent="0.25">
      <c r="A298" s="29" t="s">
        <v>479</v>
      </c>
      <c r="B298" s="38" t="s">
        <v>430</v>
      </c>
      <c r="C298" s="31" t="s">
        <v>29</v>
      </c>
      <c r="D298" s="16">
        <v>0</v>
      </c>
      <c r="E298" s="17">
        <v>0</v>
      </c>
      <c r="F298" s="17">
        <v>0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f t="shared" si="28"/>
        <v>0</v>
      </c>
      <c r="S298" s="17">
        <f t="shared" si="29"/>
        <v>0</v>
      </c>
    </row>
    <row r="299" spans="1:19" s="32" customFormat="1" ht="15.75" customHeight="1" x14ac:dyDescent="0.25">
      <c r="A299" s="29" t="s">
        <v>480</v>
      </c>
      <c r="B299" s="36" t="s">
        <v>481</v>
      </c>
      <c r="C299" s="31" t="s">
        <v>29</v>
      </c>
      <c r="D299" s="16">
        <v>0</v>
      </c>
      <c r="E299" s="17">
        <v>0</v>
      </c>
      <c r="F299" s="17">
        <v>0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f t="shared" si="28"/>
        <v>0</v>
      </c>
      <c r="S299" s="17">
        <f t="shared" si="29"/>
        <v>0</v>
      </c>
    </row>
    <row r="300" spans="1:19" s="32" customFormat="1" ht="15.75" customHeight="1" x14ac:dyDescent="0.25">
      <c r="A300" s="29" t="s">
        <v>482</v>
      </c>
      <c r="B300" s="38" t="s">
        <v>430</v>
      </c>
      <c r="C300" s="31" t="s">
        <v>29</v>
      </c>
      <c r="D300" s="16">
        <v>0</v>
      </c>
      <c r="E300" s="17">
        <v>0</v>
      </c>
      <c r="F300" s="17">
        <v>0</v>
      </c>
      <c r="G300" s="17">
        <v>0</v>
      </c>
      <c r="H300" s="17">
        <v>0</v>
      </c>
      <c r="I300" s="17">
        <v>0</v>
      </c>
      <c r="J300" s="17">
        <v>0</v>
      </c>
      <c r="K300" s="17">
        <v>0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f t="shared" si="28"/>
        <v>0</v>
      </c>
      <c r="S300" s="17">
        <f t="shared" si="29"/>
        <v>0</v>
      </c>
    </row>
    <row r="301" spans="1:19" s="32" customFormat="1" ht="15.75" customHeight="1" x14ac:dyDescent="0.25">
      <c r="A301" s="29" t="s">
        <v>483</v>
      </c>
      <c r="B301" s="36" t="s">
        <v>484</v>
      </c>
      <c r="C301" s="31" t="s">
        <v>29</v>
      </c>
      <c r="D301" s="16">
        <v>0</v>
      </c>
      <c r="E301" s="17">
        <v>0</v>
      </c>
      <c r="F301" s="17">
        <v>0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f t="shared" si="28"/>
        <v>0</v>
      </c>
      <c r="S301" s="17">
        <f t="shared" si="29"/>
        <v>0</v>
      </c>
    </row>
    <row r="302" spans="1:19" s="32" customFormat="1" ht="15.75" customHeight="1" x14ac:dyDescent="0.25">
      <c r="A302" s="29" t="s">
        <v>485</v>
      </c>
      <c r="B302" s="38" t="s">
        <v>430</v>
      </c>
      <c r="C302" s="31" t="s">
        <v>29</v>
      </c>
      <c r="D302" s="16">
        <v>0</v>
      </c>
      <c r="E302" s="17">
        <v>0</v>
      </c>
      <c r="F302" s="17">
        <v>0</v>
      </c>
      <c r="G302" s="17">
        <v>0</v>
      </c>
      <c r="H302" s="17">
        <v>0</v>
      </c>
      <c r="I302" s="17">
        <v>0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f t="shared" ref="R302:R324" si="32">P302+N302+L302+J302+H302+F302</f>
        <v>0</v>
      </c>
      <c r="S302" s="17">
        <f t="shared" ref="S302:S324" si="33">Q302+O302+M302+K302+I302+G302</f>
        <v>0</v>
      </c>
    </row>
    <row r="303" spans="1:19" s="32" customFormat="1" ht="15.75" customHeight="1" x14ac:dyDescent="0.25">
      <c r="A303" s="29" t="s">
        <v>486</v>
      </c>
      <c r="B303" s="36" t="s">
        <v>487</v>
      </c>
      <c r="C303" s="31" t="s">
        <v>29</v>
      </c>
      <c r="D303" s="16">
        <v>0</v>
      </c>
      <c r="E303" s="17">
        <v>0</v>
      </c>
      <c r="F303" s="17">
        <v>0</v>
      </c>
      <c r="G303" s="17">
        <v>0</v>
      </c>
      <c r="H303" s="17">
        <v>0</v>
      </c>
      <c r="I303" s="17">
        <v>0</v>
      </c>
      <c r="J303" s="17">
        <v>0</v>
      </c>
      <c r="K303" s="17">
        <v>0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f t="shared" si="32"/>
        <v>0</v>
      </c>
      <c r="S303" s="17">
        <f t="shared" si="33"/>
        <v>0</v>
      </c>
    </row>
    <row r="304" spans="1:19" s="32" customFormat="1" ht="15.75" customHeight="1" x14ac:dyDescent="0.25">
      <c r="A304" s="29" t="s">
        <v>488</v>
      </c>
      <c r="B304" s="38" t="s">
        <v>430</v>
      </c>
      <c r="C304" s="31" t="s">
        <v>29</v>
      </c>
      <c r="D304" s="16">
        <v>0</v>
      </c>
      <c r="E304" s="17">
        <v>0</v>
      </c>
      <c r="F304" s="17">
        <v>0</v>
      </c>
      <c r="G304" s="17">
        <v>0</v>
      </c>
      <c r="H304" s="17">
        <v>0</v>
      </c>
      <c r="I304" s="17">
        <v>0</v>
      </c>
      <c r="J304" s="17">
        <v>0</v>
      </c>
      <c r="K304" s="17">
        <v>0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f t="shared" si="32"/>
        <v>0</v>
      </c>
      <c r="S304" s="17">
        <f t="shared" si="33"/>
        <v>0</v>
      </c>
    </row>
    <row r="305" spans="1:19" s="32" customFormat="1" ht="15.75" customHeight="1" x14ac:dyDescent="0.25">
      <c r="A305" s="29" t="s">
        <v>489</v>
      </c>
      <c r="B305" s="36" t="s">
        <v>490</v>
      </c>
      <c r="C305" s="31" t="s">
        <v>29</v>
      </c>
      <c r="D305" s="16">
        <v>0</v>
      </c>
      <c r="E305" s="17">
        <v>0</v>
      </c>
      <c r="F305" s="17">
        <v>0</v>
      </c>
      <c r="G305" s="17">
        <v>0</v>
      </c>
      <c r="H305" s="17"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f t="shared" si="32"/>
        <v>0</v>
      </c>
      <c r="S305" s="17">
        <f t="shared" si="33"/>
        <v>0</v>
      </c>
    </row>
    <row r="306" spans="1:19" s="32" customFormat="1" ht="15.75" customHeight="1" x14ac:dyDescent="0.25">
      <c r="A306" s="29" t="s">
        <v>491</v>
      </c>
      <c r="B306" s="38" t="s">
        <v>430</v>
      </c>
      <c r="C306" s="31" t="s">
        <v>29</v>
      </c>
      <c r="D306" s="16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f t="shared" si="32"/>
        <v>0</v>
      </c>
      <c r="S306" s="17">
        <f t="shared" si="33"/>
        <v>0</v>
      </c>
    </row>
    <row r="307" spans="1:19" s="32" customFormat="1" ht="31.5" customHeight="1" x14ac:dyDescent="0.25">
      <c r="A307" s="29" t="s">
        <v>492</v>
      </c>
      <c r="B307" s="36" t="s">
        <v>493</v>
      </c>
      <c r="C307" s="31" t="s">
        <v>29</v>
      </c>
      <c r="D307" s="16">
        <v>0</v>
      </c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f t="shared" si="32"/>
        <v>0</v>
      </c>
      <c r="S307" s="17">
        <f t="shared" si="33"/>
        <v>0</v>
      </c>
    </row>
    <row r="308" spans="1:19" s="32" customFormat="1" ht="15.75" customHeight="1" x14ac:dyDescent="0.25">
      <c r="A308" s="29" t="s">
        <v>494</v>
      </c>
      <c r="B308" s="38" t="s">
        <v>430</v>
      </c>
      <c r="C308" s="31" t="s">
        <v>29</v>
      </c>
      <c r="D308" s="16">
        <v>0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0</v>
      </c>
      <c r="R308" s="17">
        <f t="shared" si="32"/>
        <v>0</v>
      </c>
      <c r="S308" s="17">
        <f t="shared" si="33"/>
        <v>0</v>
      </c>
    </row>
    <row r="309" spans="1:19" s="32" customFormat="1" ht="15.75" customHeight="1" x14ac:dyDescent="0.25">
      <c r="A309" s="29" t="s">
        <v>495</v>
      </c>
      <c r="B309" s="38" t="s">
        <v>496</v>
      </c>
      <c r="C309" s="31" t="s">
        <v>29</v>
      </c>
      <c r="D309" s="16">
        <v>0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f t="shared" si="32"/>
        <v>0</v>
      </c>
      <c r="S309" s="17">
        <f t="shared" si="33"/>
        <v>0</v>
      </c>
    </row>
    <row r="310" spans="1:19" s="32" customFormat="1" ht="15.75" customHeight="1" x14ac:dyDescent="0.25">
      <c r="A310" s="29" t="s">
        <v>497</v>
      </c>
      <c r="B310" s="38" t="s">
        <v>430</v>
      </c>
      <c r="C310" s="31" t="s">
        <v>29</v>
      </c>
      <c r="D310" s="16">
        <v>0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0</v>
      </c>
      <c r="P310" s="17">
        <v>0</v>
      </c>
      <c r="Q310" s="17">
        <v>0</v>
      </c>
      <c r="R310" s="17">
        <f t="shared" si="32"/>
        <v>0</v>
      </c>
      <c r="S310" s="17">
        <f t="shared" si="33"/>
        <v>0</v>
      </c>
    </row>
    <row r="311" spans="1:19" s="32" customFormat="1" ht="15.75" customHeight="1" x14ac:dyDescent="0.25">
      <c r="A311" s="29" t="s">
        <v>498</v>
      </c>
      <c r="B311" s="36" t="s">
        <v>499</v>
      </c>
      <c r="C311" s="31" t="s">
        <v>29</v>
      </c>
      <c r="D311" s="16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0</v>
      </c>
      <c r="M311" s="17">
        <v>0</v>
      </c>
      <c r="N311" s="17">
        <v>0</v>
      </c>
      <c r="O311" s="17">
        <v>0</v>
      </c>
      <c r="P311" s="17">
        <v>0</v>
      </c>
      <c r="Q311" s="17">
        <v>0</v>
      </c>
      <c r="R311" s="17">
        <f t="shared" si="32"/>
        <v>0</v>
      </c>
      <c r="S311" s="17">
        <f t="shared" si="33"/>
        <v>0</v>
      </c>
    </row>
    <row r="312" spans="1:19" s="32" customFormat="1" ht="31.5" x14ac:dyDescent="0.25">
      <c r="A312" s="29" t="s">
        <v>500</v>
      </c>
      <c r="B312" s="37" t="s">
        <v>501</v>
      </c>
      <c r="C312" s="31" t="s">
        <v>502</v>
      </c>
      <c r="D312" s="16">
        <v>100</v>
      </c>
      <c r="E312" s="16">
        <v>100</v>
      </c>
      <c r="F312" s="16">
        <v>100</v>
      </c>
      <c r="G312" s="16">
        <v>100</v>
      </c>
      <c r="H312" s="16">
        <v>100</v>
      </c>
      <c r="I312" s="16">
        <v>100</v>
      </c>
      <c r="J312" s="16">
        <v>100</v>
      </c>
      <c r="K312" s="16">
        <v>100</v>
      </c>
      <c r="L312" s="16">
        <v>100</v>
      </c>
      <c r="M312" s="16" t="s">
        <v>743</v>
      </c>
      <c r="N312" s="16">
        <v>100</v>
      </c>
      <c r="O312" s="16" t="s">
        <v>743</v>
      </c>
      <c r="P312" s="16">
        <v>100</v>
      </c>
      <c r="Q312" s="16" t="s">
        <v>743</v>
      </c>
      <c r="R312" s="16">
        <v>100</v>
      </c>
      <c r="S312" s="16">
        <v>0</v>
      </c>
    </row>
    <row r="313" spans="1:19" s="32" customFormat="1" ht="15.75" customHeight="1" x14ac:dyDescent="0.25">
      <c r="A313" s="29" t="s">
        <v>503</v>
      </c>
      <c r="B313" s="36" t="s">
        <v>504</v>
      </c>
      <c r="C313" s="31" t="s">
        <v>502</v>
      </c>
      <c r="D313" s="16">
        <v>0</v>
      </c>
      <c r="E313" s="17"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f t="shared" si="32"/>
        <v>0</v>
      </c>
      <c r="S313" s="17">
        <f t="shared" si="33"/>
        <v>0</v>
      </c>
    </row>
    <row r="314" spans="1:19" s="32" customFormat="1" ht="31.5" customHeight="1" x14ac:dyDescent="0.25">
      <c r="A314" s="29" t="s">
        <v>505</v>
      </c>
      <c r="B314" s="36" t="s">
        <v>506</v>
      </c>
      <c r="C314" s="31" t="s">
        <v>502</v>
      </c>
      <c r="D314" s="16">
        <v>0</v>
      </c>
      <c r="E314" s="17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0</v>
      </c>
      <c r="K314" s="17">
        <v>0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f t="shared" si="32"/>
        <v>0</v>
      </c>
      <c r="S314" s="17">
        <f t="shared" si="33"/>
        <v>0</v>
      </c>
    </row>
    <row r="315" spans="1:19" s="32" customFormat="1" ht="31.5" customHeight="1" x14ac:dyDescent="0.25">
      <c r="A315" s="29" t="s">
        <v>507</v>
      </c>
      <c r="B315" s="36" t="s">
        <v>508</v>
      </c>
      <c r="C315" s="31" t="s">
        <v>502</v>
      </c>
      <c r="D315" s="16">
        <v>0</v>
      </c>
      <c r="E315" s="17">
        <v>0</v>
      </c>
      <c r="F315" s="17">
        <v>0</v>
      </c>
      <c r="G315" s="17">
        <v>0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f t="shared" si="32"/>
        <v>0</v>
      </c>
      <c r="S315" s="17">
        <f t="shared" si="33"/>
        <v>0</v>
      </c>
    </row>
    <row r="316" spans="1:19" s="32" customFormat="1" ht="31.5" customHeight="1" x14ac:dyDescent="0.25">
      <c r="A316" s="29" t="s">
        <v>509</v>
      </c>
      <c r="B316" s="36" t="s">
        <v>510</v>
      </c>
      <c r="C316" s="31" t="s">
        <v>502</v>
      </c>
      <c r="D316" s="16">
        <v>0</v>
      </c>
      <c r="E316" s="17">
        <v>0</v>
      </c>
      <c r="F316" s="17">
        <v>0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f t="shared" si="32"/>
        <v>0</v>
      </c>
      <c r="S316" s="17">
        <f t="shared" si="33"/>
        <v>0</v>
      </c>
    </row>
    <row r="317" spans="1:19" s="32" customFormat="1" ht="15.75" customHeight="1" x14ac:dyDescent="0.25">
      <c r="A317" s="29" t="s">
        <v>511</v>
      </c>
      <c r="B317" s="35" t="s">
        <v>512</v>
      </c>
      <c r="C317" s="31" t="s">
        <v>502</v>
      </c>
      <c r="D317" s="16">
        <v>0</v>
      </c>
      <c r="E317" s="17">
        <v>0</v>
      </c>
      <c r="F317" s="17">
        <v>0</v>
      </c>
      <c r="G317" s="17">
        <v>0</v>
      </c>
      <c r="H317" s="17">
        <v>0</v>
      </c>
      <c r="I317" s="17">
        <v>0</v>
      </c>
      <c r="J317" s="17">
        <v>0</v>
      </c>
      <c r="K317" s="17">
        <v>0</v>
      </c>
      <c r="L317" s="17">
        <v>0</v>
      </c>
      <c r="M317" s="17">
        <v>0</v>
      </c>
      <c r="N317" s="17">
        <v>0</v>
      </c>
      <c r="O317" s="17">
        <v>0</v>
      </c>
      <c r="P317" s="17">
        <v>0</v>
      </c>
      <c r="Q317" s="17">
        <v>0</v>
      </c>
      <c r="R317" s="17">
        <f t="shared" si="32"/>
        <v>0</v>
      </c>
      <c r="S317" s="17">
        <f t="shared" si="33"/>
        <v>0</v>
      </c>
    </row>
    <row r="318" spans="1:19" s="32" customFormat="1" x14ac:dyDescent="0.25">
      <c r="A318" s="29" t="s">
        <v>513</v>
      </c>
      <c r="B318" s="35" t="s">
        <v>514</v>
      </c>
      <c r="C318" s="31" t="s">
        <v>502</v>
      </c>
      <c r="D318" s="17">
        <v>100</v>
      </c>
      <c r="E318" s="17">
        <v>100</v>
      </c>
      <c r="F318" s="17">
        <v>100</v>
      </c>
      <c r="G318" s="17">
        <v>100</v>
      </c>
      <c r="H318" s="17">
        <v>100</v>
      </c>
      <c r="I318" s="17">
        <v>100</v>
      </c>
      <c r="J318" s="17">
        <v>100</v>
      </c>
      <c r="K318" s="17">
        <v>100</v>
      </c>
      <c r="L318" s="17">
        <v>100</v>
      </c>
      <c r="M318" s="16" t="s">
        <v>743</v>
      </c>
      <c r="N318" s="17">
        <v>100</v>
      </c>
      <c r="O318" s="16" t="s">
        <v>743</v>
      </c>
      <c r="P318" s="17">
        <v>100</v>
      </c>
      <c r="Q318" s="16" t="s">
        <v>743</v>
      </c>
      <c r="R318" s="17">
        <v>100</v>
      </c>
      <c r="S318" s="17">
        <v>100</v>
      </c>
    </row>
    <row r="319" spans="1:19" s="32" customFormat="1" ht="15.75" customHeight="1" x14ac:dyDescent="0.25">
      <c r="A319" s="29" t="s">
        <v>515</v>
      </c>
      <c r="B319" s="35" t="s">
        <v>516</v>
      </c>
      <c r="C319" s="31" t="s">
        <v>502</v>
      </c>
      <c r="D319" s="16">
        <v>0</v>
      </c>
      <c r="E319" s="17">
        <v>0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f t="shared" si="32"/>
        <v>0</v>
      </c>
      <c r="S319" s="17">
        <f t="shared" si="33"/>
        <v>0</v>
      </c>
    </row>
    <row r="320" spans="1:19" s="32" customFormat="1" ht="19.5" customHeight="1" x14ac:dyDescent="0.25">
      <c r="A320" s="29" t="s">
        <v>517</v>
      </c>
      <c r="B320" s="35" t="s">
        <v>518</v>
      </c>
      <c r="C320" s="31" t="s">
        <v>502</v>
      </c>
      <c r="D320" s="16">
        <v>0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7">
        <f t="shared" si="32"/>
        <v>0</v>
      </c>
      <c r="S320" s="17">
        <f t="shared" si="33"/>
        <v>0</v>
      </c>
    </row>
    <row r="321" spans="1:19" s="32" customFormat="1" ht="19.5" customHeight="1" x14ac:dyDescent="0.25">
      <c r="A321" s="29" t="s">
        <v>519</v>
      </c>
      <c r="B321" s="35" t="s">
        <v>520</v>
      </c>
      <c r="C321" s="31" t="s">
        <v>502</v>
      </c>
      <c r="D321" s="16">
        <v>0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0</v>
      </c>
      <c r="M321" s="17">
        <v>0</v>
      </c>
      <c r="N321" s="17">
        <v>0</v>
      </c>
      <c r="O321" s="17">
        <v>0</v>
      </c>
      <c r="P321" s="17">
        <v>0</v>
      </c>
      <c r="Q321" s="17">
        <v>0</v>
      </c>
      <c r="R321" s="17">
        <f t="shared" si="32"/>
        <v>0</v>
      </c>
      <c r="S321" s="17">
        <f t="shared" si="33"/>
        <v>0</v>
      </c>
    </row>
    <row r="322" spans="1:19" s="32" customFormat="1" ht="36.75" customHeight="1" x14ac:dyDescent="0.25">
      <c r="A322" s="29" t="s">
        <v>521</v>
      </c>
      <c r="B322" s="36" t="s">
        <v>522</v>
      </c>
      <c r="C322" s="31" t="s">
        <v>502</v>
      </c>
      <c r="D322" s="16">
        <v>0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  <c r="O322" s="17">
        <v>0</v>
      </c>
      <c r="P322" s="17">
        <v>0</v>
      </c>
      <c r="Q322" s="17">
        <v>0</v>
      </c>
      <c r="R322" s="17">
        <f t="shared" si="32"/>
        <v>0</v>
      </c>
      <c r="S322" s="17">
        <f t="shared" si="33"/>
        <v>0</v>
      </c>
    </row>
    <row r="323" spans="1:19" s="32" customFormat="1" ht="19.5" customHeight="1" x14ac:dyDescent="0.25">
      <c r="A323" s="29" t="s">
        <v>523</v>
      </c>
      <c r="B323" s="40" t="s">
        <v>53</v>
      </c>
      <c r="C323" s="31" t="s">
        <v>502</v>
      </c>
      <c r="D323" s="16">
        <v>0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0</v>
      </c>
      <c r="M323" s="17">
        <v>0</v>
      </c>
      <c r="N323" s="17">
        <v>0</v>
      </c>
      <c r="O323" s="17">
        <v>0</v>
      </c>
      <c r="P323" s="17">
        <v>0</v>
      </c>
      <c r="Q323" s="17">
        <v>0</v>
      </c>
      <c r="R323" s="17">
        <f t="shared" si="32"/>
        <v>0</v>
      </c>
      <c r="S323" s="17">
        <f t="shared" si="33"/>
        <v>0</v>
      </c>
    </row>
    <row r="324" spans="1:19" s="32" customFormat="1" ht="19.5" customHeight="1" x14ac:dyDescent="0.25">
      <c r="A324" s="29" t="s">
        <v>524</v>
      </c>
      <c r="B324" s="40" t="s">
        <v>55</v>
      </c>
      <c r="C324" s="31" t="s">
        <v>502</v>
      </c>
      <c r="D324" s="16">
        <v>0</v>
      </c>
      <c r="E324" s="17">
        <v>0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f t="shared" si="32"/>
        <v>0</v>
      </c>
      <c r="S324" s="17">
        <f t="shared" si="33"/>
        <v>0</v>
      </c>
    </row>
    <row r="325" spans="1:19" s="32" customFormat="1" ht="15.75" customHeight="1" x14ac:dyDescent="0.25">
      <c r="A325" s="83" t="s">
        <v>525</v>
      </c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5"/>
    </row>
    <row r="326" spans="1:19" s="21" customFormat="1" ht="31.5" x14ac:dyDescent="0.25">
      <c r="A326" s="29" t="s">
        <v>526</v>
      </c>
      <c r="B326" s="30" t="s">
        <v>527</v>
      </c>
      <c r="C326" s="31" t="s">
        <v>132</v>
      </c>
      <c r="D326" s="25" t="s">
        <v>133</v>
      </c>
      <c r="E326" s="25" t="s">
        <v>133</v>
      </c>
      <c r="F326" s="25" t="s">
        <v>133</v>
      </c>
      <c r="G326" s="25" t="s">
        <v>133</v>
      </c>
      <c r="H326" s="25" t="s">
        <v>133</v>
      </c>
      <c r="I326" s="25" t="s">
        <v>133</v>
      </c>
      <c r="J326" s="25" t="s">
        <v>133</v>
      </c>
      <c r="K326" s="25" t="s">
        <v>133</v>
      </c>
      <c r="L326" s="25" t="s">
        <v>133</v>
      </c>
      <c r="M326" s="25" t="s">
        <v>133</v>
      </c>
      <c r="N326" s="25" t="s">
        <v>133</v>
      </c>
      <c r="O326" s="25" t="s">
        <v>133</v>
      </c>
      <c r="P326" s="25" t="s">
        <v>133</v>
      </c>
      <c r="Q326" s="25" t="s">
        <v>133</v>
      </c>
      <c r="R326" s="25" t="s">
        <v>133</v>
      </c>
      <c r="S326" s="25" t="s">
        <v>133</v>
      </c>
    </row>
    <row r="327" spans="1:19" s="21" customFormat="1" x14ac:dyDescent="0.25">
      <c r="A327" s="29" t="s">
        <v>528</v>
      </c>
      <c r="B327" s="37" t="s">
        <v>529</v>
      </c>
      <c r="C327" s="31" t="s">
        <v>530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</row>
    <row r="328" spans="1:19" s="21" customFormat="1" x14ac:dyDescent="0.25">
      <c r="A328" s="29" t="s">
        <v>531</v>
      </c>
      <c r="B328" s="37" t="s">
        <v>532</v>
      </c>
      <c r="C328" s="31" t="s">
        <v>533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</row>
    <row r="329" spans="1:19" s="21" customFormat="1" x14ac:dyDescent="0.25">
      <c r="A329" s="29" t="s">
        <v>534</v>
      </c>
      <c r="B329" s="37" t="s">
        <v>535</v>
      </c>
      <c r="C329" s="31" t="s">
        <v>530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</row>
    <row r="330" spans="1:19" s="21" customFormat="1" x14ac:dyDescent="0.25">
      <c r="A330" s="29" t="s">
        <v>536</v>
      </c>
      <c r="B330" s="37" t="s">
        <v>537</v>
      </c>
      <c r="C330" s="31" t="s">
        <v>533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</row>
    <row r="331" spans="1:19" s="21" customFormat="1" x14ac:dyDescent="0.25">
      <c r="A331" s="29" t="s">
        <v>538</v>
      </c>
      <c r="B331" s="37" t="s">
        <v>539</v>
      </c>
      <c r="C331" s="31" t="s">
        <v>540</v>
      </c>
      <c r="D331" s="19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</row>
    <row r="332" spans="1:19" s="21" customFormat="1" x14ac:dyDescent="0.25">
      <c r="A332" s="29" t="s">
        <v>541</v>
      </c>
      <c r="B332" s="37" t="s">
        <v>542</v>
      </c>
      <c r="C332" s="31" t="s">
        <v>132</v>
      </c>
      <c r="D332" s="26" t="s">
        <v>133</v>
      </c>
      <c r="E332" s="26" t="s">
        <v>133</v>
      </c>
      <c r="F332" s="26" t="s">
        <v>133</v>
      </c>
      <c r="G332" s="26" t="s">
        <v>133</v>
      </c>
      <c r="H332" s="26" t="s">
        <v>133</v>
      </c>
      <c r="I332" s="26" t="s">
        <v>133</v>
      </c>
      <c r="J332" s="26" t="s">
        <v>133</v>
      </c>
      <c r="K332" s="26" t="s">
        <v>133</v>
      </c>
      <c r="L332" s="26" t="s">
        <v>133</v>
      </c>
      <c r="M332" s="26" t="s">
        <v>133</v>
      </c>
      <c r="N332" s="26" t="s">
        <v>133</v>
      </c>
      <c r="O332" s="26" t="s">
        <v>133</v>
      </c>
      <c r="P332" s="26" t="s">
        <v>133</v>
      </c>
      <c r="Q332" s="26" t="s">
        <v>133</v>
      </c>
      <c r="R332" s="26" t="s">
        <v>133</v>
      </c>
      <c r="S332" s="26" t="s">
        <v>133</v>
      </c>
    </row>
    <row r="333" spans="1:19" s="21" customFormat="1" x14ac:dyDescent="0.25">
      <c r="A333" s="29" t="s">
        <v>543</v>
      </c>
      <c r="B333" s="36" t="s">
        <v>544</v>
      </c>
      <c r="C333" s="31" t="s">
        <v>540</v>
      </c>
      <c r="D333" s="19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v>0</v>
      </c>
      <c r="L333" s="26">
        <v>0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0</v>
      </c>
      <c r="S333" s="26">
        <v>0</v>
      </c>
    </row>
    <row r="334" spans="1:19" s="21" customFormat="1" x14ac:dyDescent="0.25">
      <c r="A334" s="29" t="s">
        <v>545</v>
      </c>
      <c r="B334" s="36" t="s">
        <v>546</v>
      </c>
      <c r="C334" s="31" t="s">
        <v>547</v>
      </c>
      <c r="D334" s="19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6">
        <v>0</v>
      </c>
    </row>
    <row r="335" spans="1:19" s="21" customFormat="1" x14ac:dyDescent="0.25">
      <c r="A335" s="29" t="s">
        <v>548</v>
      </c>
      <c r="B335" s="37" t="s">
        <v>549</v>
      </c>
      <c r="C335" s="31" t="s">
        <v>132</v>
      </c>
      <c r="D335" s="26" t="s">
        <v>133</v>
      </c>
      <c r="E335" s="26" t="s">
        <v>133</v>
      </c>
      <c r="F335" s="26" t="s">
        <v>133</v>
      </c>
      <c r="G335" s="26" t="s">
        <v>133</v>
      </c>
      <c r="H335" s="26" t="s">
        <v>133</v>
      </c>
      <c r="I335" s="26" t="s">
        <v>133</v>
      </c>
      <c r="J335" s="26" t="s">
        <v>133</v>
      </c>
      <c r="K335" s="26" t="s">
        <v>133</v>
      </c>
      <c r="L335" s="26" t="s">
        <v>133</v>
      </c>
      <c r="M335" s="26" t="s">
        <v>133</v>
      </c>
      <c r="N335" s="26"/>
      <c r="O335" s="26"/>
      <c r="P335" s="26"/>
      <c r="Q335" s="26"/>
      <c r="R335" s="26" t="s">
        <v>133</v>
      </c>
      <c r="S335" s="26" t="s">
        <v>133</v>
      </c>
    </row>
    <row r="336" spans="1:19" s="21" customFormat="1" x14ac:dyDescent="0.25">
      <c r="A336" s="29" t="s">
        <v>550</v>
      </c>
      <c r="B336" s="36" t="s">
        <v>544</v>
      </c>
      <c r="C336" s="31" t="s">
        <v>540</v>
      </c>
      <c r="D336" s="19">
        <v>0</v>
      </c>
      <c r="E336" s="26">
        <v>0</v>
      </c>
      <c r="F336" s="26">
        <v>0</v>
      </c>
      <c r="G336" s="26">
        <v>0</v>
      </c>
      <c r="H336" s="26">
        <v>0</v>
      </c>
      <c r="I336" s="26">
        <v>0</v>
      </c>
      <c r="J336" s="26">
        <v>0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</row>
    <row r="337" spans="1:19" s="21" customFormat="1" x14ac:dyDescent="0.25">
      <c r="A337" s="29" t="s">
        <v>551</v>
      </c>
      <c r="B337" s="36" t="s">
        <v>552</v>
      </c>
      <c r="C337" s="31" t="s">
        <v>530</v>
      </c>
      <c r="D337" s="19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0</v>
      </c>
      <c r="S337" s="26">
        <v>0</v>
      </c>
    </row>
    <row r="338" spans="1:19" s="21" customFormat="1" x14ac:dyDescent="0.25">
      <c r="A338" s="29" t="s">
        <v>553</v>
      </c>
      <c r="B338" s="36" t="s">
        <v>546</v>
      </c>
      <c r="C338" s="31" t="s">
        <v>547</v>
      </c>
      <c r="D338" s="19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26">
        <v>0</v>
      </c>
      <c r="Q338" s="26">
        <v>0</v>
      </c>
      <c r="R338" s="26">
        <v>0</v>
      </c>
      <c r="S338" s="26">
        <v>0</v>
      </c>
    </row>
    <row r="339" spans="1:19" s="21" customFormat="1" x14ac:dyDescent="0.25">
      <c r="A339" s="29" t="s">
        <v>554</v>
      </c>
      <c r="B339" s="37" t="s">
        <v>555</v>
      </c>
      <c r="C339" s="31" t="s">
        <v>132</v>
      </c>
      <c r="D339" s="26" t="s">
        <v>133</v>
      </c>
      <c r="E339" s="26" t="s">
        <v>133</v>
      </c>
      <c r="F339" s="26" t="s">
        <v>133</v>
      </c>
      <c r="G339" s="26" t="s">
        <v>133</v>
      </c>
      <c r="H339" s="26" t="s">
        <v>133</v>
      </c>
      <c r="I339" s="26" t="s">
        <v>133</v>
      </c>
      <c r="J339" s="26" t="s">
        <v>133</v>
      </c>
      <c r="K339" s="26" t="s">
        <v>133</v>
      </c>
      <c r="L339" s="26" t="s">
        <v>133</v>
      </c>
      <c r="M339" s="26" t="s">
        <v>133</v>
      </c>
      <c r="N339" s="26" t="s">
        <v>133</v>
      </c>
      <c r="O339" s="26" t="s">
        <v>133</v>
      </c>
      <c r="P339" s="26" t="s">
        <v>133</v>
      </c>
      <c r="Q339" s="26" t="s">
        <v>133</v>
      </c>
      <c r="R339" s="26" t="s">
        <v>133</v>
      </c>
      <c r="S339" s="26" t="s">
        <v>133</v>
      </c>
    </row>
    <row r="340" spans="1:19" s="21" customFormat="1" x14ac:dyDescent="0.25">
      <c r="A340" s="29" t="s">
        <v>556</v>
      </c>
      <c r="B340" s="36" t="s">
        <v>544</v>
      </c>
      <c r="C340" s="31" t="s">
        <v>540</v>
      </c>
      <c r="D340" s="19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6">
        <v>0</v>
      </c>
    </row>
    <row r="341" spans="1:19" s="21" customFormat="1" x14ac:dyDescent="0.25">
      <c r="A341" s="29" t="s">
        <v>557</v>
      </c>
      <c r="B341" s="36" t="s">
        <v>546</v>
      </c>
      <c r="C341" s="31" t="s">
        <v>547</v>
      </c>
      <c r="D341" s="19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  <c r="Q341" s="26">
        <v>0</v>
      </c>
      <c r="R341" s="26">
        <v>0</v>
      </c>
      <c r="S341" s="26">
        <v>0</v>
      </c>
    </row>
    <row r="342" spans="1:19" s="21" customFormat="1" x14ac:dyDescent="0.25">
      <c r="A342" s="29" t="s">
        <v>558</v>
      </c>
      <c r="B342" s="37" t="s">
        <v>559</v>
      </c>
      <c r="C342" s="31" t="s">
        <v>132</v>
      </c>
      <c r="D342" s="26" t="s">
        <v>133</v>
      </c>
      <c r="E342" s="26" t="s">
        <v>133</v>
      </c>
      <c r="F342" s="26" t="s">
        <v>133</v>
      </c>
      <c r="G342" s="26" t="s">
        <v>133</v>
      </c>
      <c r="H342" s="26" t="s">
        <v>133</v>
      </c>
      <c r="I342" s="26" t="s">
        <v>133</v>
      </c>
      <c r="J342" s="26" t="s">
        <v>133</v>
      </c>
      <c r="K342" s="26" t="s">
        <v>133</v>
      </c>
      <c r="L342" s="26" t="s">
        <v>133</v>
      </c>
      <c r="M342" s="26" t="s">
        <v>133</v>
      </c>
      <c r="N342" s="26" t="s">
        <v>133</v>
      </c>
      <c r="O342" s="26" t="s">
        <v>133</v>
      </c>
      <c r="P342" s="26" t="s">
        <v>133</v>
      </c>
      <c r="Q342" s="26" t="s">
        <v>133</v>
      </c>
      <c r="R342" s="26" t="s">
        <v>133</v>
      </c>
      <c r="S342" s="26" t="s">
        <v>133</v>
      </c>
    </row>
    <row r="343" spans="1:19" s="21" customFormat="1" x14ac:dyDescent="0.25">
      <c r="A343" s="29" t="s">
        <v>560</v>
      </c>
      <c r="B343" s="36" t="s">
        <v>544</v>
      </c>
      <c r="C343" s="31" t="s">
        <v>540</v>
      </c>
      <c r="D343" s="19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26">
        <v>0</v>
      </c>
      <c r="Q343" s="26">
        <v>0</v>
      </c>
      <c r="R343" s="26">
        <v>0</v>
      </c>
      <c r="S343" s="26">
        <v>0</v>
      </c>
    </row>
    <row r="344" spans="1:19" s="21" customFormat="1" x14ac:dyDescent="0.25">
      <c r="A344" s="29" t="s">
        <v>561</v>
      </c>
      <c r="B344" s="36" t="s">
        <v>552</v>
      </c>
      <c r="C344" s="31" t="s">
        <v>530</v>
      </c>
      <c r="D344" s="19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0</v>
      </c>
      <c r="S344" s="26">
        <v>0</v>
      </c>
    </row>
    <row r="345" spans="1:19" s="21" customFormat="1" x14ac:dyDescent="0.25">
      <c r="A345" s="29" t="s">
        <v>562</v>
      </c>
      <c r="B345" s="36" t="s">
        <v>546</v>
      </c>
      <c r="C345" s="31" t="s">
        <v>547</v>
      </c>
      <c r="D345" s="19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v>0</v>
      </c>
      <c r="L345" s="26">
        <v>0</v>
      </c>
      <c r="M345" s="26">
        <v>0</v>
      </c>
      <c r="N345" s="26">
        <v>0</v>
      </c>
      <c r="O345" s="26">
        <v>0</v>
      </c>
      <c r="P345" s="26">
        <v>0</v>
      </c>
      <c r="Q345" s="26">
        <v>0</v>
      </c>
      <c r="R345" s="26">
        <v>0</v>
      </c>
      <c r="S345" s="26">
        <v>0</v>
      </c>
    </row>
    <row r="346" spans="1:19" s="21" customFormat="1" x14ac:dyDescent="0.25">
      <c r="A346" s="29" t="s">
        <v>563</v>
      </c>
      <c r="B346" s="30" t="s">
        <v>564</v>
      </c>
      <c r="C346" s="31" t="s">
        <v>132</v>
      </c>
      <c r="D346" s="26" t="s">
        <v>133</v>
      </c>
      <c r="E346" s="26" t="s">
        <v>133</v>
      </c>
      <c r="F346" s="26" t="s">
        <v>133</v>
      </c>
      <c r="G346" s="26" t="s">
        <v>133</v>
      </c>
      <c r="H346" s="26" t="s">
        <v>133</v>
      </c>
      <c r="I346" s="26" t="s">
        <v>133</v>
      </c>
      <c r="J346" s="26" t="s">
        <v>133</v>
      </c>
      <c r="K346" s="26" t="s">
        <v>133</v>
      </c>
      <c r="L346" s="26" t="s">
        <v>133</v>
      </c>
      <c r="M346" s="26" t="s">
        <v>133</v>
      </c>
      <c r="N346" s="26" t="s">
        <v>133</v>
      </c>
      <c r="O346" s="26" t="s">
        <v>133</v>
      </c>
      <c r="P346" s="26" t="s">
        <v>133</v>
      </c>
      <c r="Q346" s="26" t="s">
        <v>133</v>
      </c>
      <c r="R346" s="26" t="s">
        <v>133</v>
      </c>
      <c r="S346" s="26" t="s">
        <v>133</v>
      </c>
    </row>
    <row r="347" spans="1:19" s="21" customFormat="1" ht="30.95" customHeight="1" x14ac:dyDescent="0.25">
      <c r="A347" s="29" t="s">
        <v>565</v>
      </c>
      <c r="B347" s="37" t="s">
        <v>566</v>
      </c>
      <c r="C347" s="31" t="s">
        <v>540</v>
      </c>
      <c r="D347" s="41">
        <f>D350</f>
        <v>354.90699999999998</v>
      </c>
      <c r="E347" s="27">
        <v>380.21199999999999</v>
      </c>
      <c r="F347" s="27">
        <v>428.07499999999999</v>
      </c>
      <c r="G347" s="27">
        <v>0</v>
      </c>
      <c r="H347" s="27">
        <v>401.089</v>
      </c>
      <c r="I347" s="27">
        <f>I350</f>
        <v>401.1</v>
      </c>
      <c r="J347" s="27">
        <v>401.089</v>
      </c>
      <c r="K347" s="27">
        <v>813</v>
      </c>
      <c r="L347" s="27">
        <v>401.089</v>
      </c>
      <c r="M347" s="16" t="s">
        <v>743</v>
      </c>
      <c r="N347" s="27">
        <v>401.089</v>
      </c>
      <c r="O347" s="16" t="s">
        <v>743</v>
      </c>
      <c r="P347" s="27">
        <v>401.089</v>
      </c>
      <c r="Q347" s="16" t="s">
        <v>743</v>
      </c>
      <c r="R347" s="27">
        <f>P347+N347+L347+J347+H347+F347</f>
        <v>2433.52</v>
      </c>
      <c r="S347" s="27">
        <f>P347+N347+L347+K347+I347+G347</f>
        <v>2417.3670000000002</v>
      </c>
    </row>
    <row r="348" spans="1:19" s="21" customFormat="1" ht="31.5" x14ac:dyDescent="0.25">
      <c r="A348" s="29" t="s">
        <v>567</v>
      </c>
      <c r="B348" s="36" t="s">
        <v>568</v>
      </c>
      <c r="C348" s="31" t="s">
        <v>540</v>
      </c>
      <c r="D348" s="19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v>0</v>
      </c>
      <c r="L348" s="26">
        <v>0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</v>
      </c>
      <c r="S348" s="26">
        <v>0</v>
      </c>
    </row>
    <row r="349" spans="1:19" s="21" customFormat="1" x14ac:dyDescent="0.25">
      <c r="A349" s="29" t="s">
        <v>569</v>
      </c>
      <c r="B349" s="40" t="s">
        <v>570</v>
      </c>
      <c r="C349" s="31" t="s">
        <v>540</v>
      </c>
      <c r="D349" s="19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v>0</v>
      </c>
      <c r="L349" s="26">
        <v>0</v>
      </c>
      <c r="M349" s="26">
        <v>0</v>
      </c>
      <c r="N349" s="26">
        <v>0</v>
      </c>
      <c r="O349" s="26">
        <v>0</v>
      </c>
      <c r="P349" s="26">
        <v>0</v>
      </c>
      <c r="Q349" s="26">
        <v>0</v>
      </c>
      <c r="R349" s="26">
        <v>0</v>
      </c>
      <c r="S349" s="26">
        <v>0</v>
      </c>
    </row>
    <row r="350" spans="1:19" s="21" customFormat="1" x14ac:dyDescent="0.25">
      <c r="A350" s="29" t="s">
        <v>571</v>
      </c>
      <c r="B350" s="40" t="s">
        <v>572</v>
      </c>
      <c r="C350" s="31" t="s">
        <v>540</v>
      </c>
      <c r="D350" s="41">
        <v>354.90699999999998</v>
      </c>
      <c r="E350" s="27">
        <v>380.21199999999999</v>
      </c>
      <c r="F350" s="27">
        <v>428.07499999999999</v>
      </c>
      <c r="G350" s="27">
        <v>398.88400000000001</v>
      </c>
      <c r="H350" s="27">
        <v>401.089</v>
      </c>
      <c r="I350" s="27">
        <v>401.1</v>
      </c>
      <c r="J350" s="27">
        <v>401.089</v>
      </c>
      <c r="K350" s="27">
        <v>813</v>
      </c>
      <c r="L350" s="27">
        <v>401.089</v>
      </c>
      <c r="M350" s="16" t="s">
        <v>743</v>
      </c>
      <c r="N350" s="27">
        <v>401.089</v>
      </c>
      <c r="O350" s="16" t="s">
        <v>743</v>
      </c>
      <c r="P350" s="27">
        <v>401.089</v>
      </c>
      <c r="Q350" s="16" t="s">
        <v>743</v>
      </c>
      <c r="R350" s="27">
        <f>P350+N350+L350+J350+H350+F350</f>
        <v>2433.52</v>
      </c>
      <c r="S350" s="27">
        <f>P350+N350+L350+K350+I350+G350</f>
        <v>2816.2510000000002</v>
      </c>
    </row>
    <row r="351" spans="1:19" s="21" customFormat="1" x14ac:dyDescent="0.25">
      <c r="A351" s="29" t="s">
        <v>573</v>
      </c>
      <c r="B351" s="37" t="s">
        <v>574</v>
      </c>
      <c r="C351" s="31" t="s">
        <v>540</v>
      </c>
      <c r="D351" s="41">
        <v>8.1869999999999994</v>
      </c>
      <c r="E351" s="27">
        <v>12.425000000000001</v>
      </c>
      <c r="F351" s="27">
        <v>7.47</v>
      </c>
      <c r="G351" s="27">
        <v>11.518000000000001</v>
      </c>
      <c r="H351" s="27">
        <v>7.2670000000000003</v>
      </c>
      <c r="I351" s="27">
        <v>9.4</v>
      </c>
      <c r="J351" s="27">
        <v>7.2670000000000003</v>
      </c>
      <c r="K351" s="27">
        <v>29.51</v>
      </c>
      <c r="L351" s="27">
        <v>7.2670000000000003</v>
      </c>
      <c r="M351" s="16" t="s">
        <v>743</v>
      </c>
      <c r="N351" s="27">
        <v>7.2670000000000003</v>
      </c>
      <c r="O351" s="16" t="s">
        <v>743</v>
      </c>
      <c r="P351" s="27">
        <v>7.2670000000000003</v>
      </c>
      <c r="Q351" s="16" t="s">
        <v>743</v>
      </c>
      <c r="R351" s="27">
        <f>P351+N351+L351+J351+H351+F351</f>
        <v>43.805</v>
      </c>
      <c r="S351" s="27">
        <f>P351+N351+L351+K351+I351+G351</f>
        <v>72.229000000000013</v>
      </c>
    </row>
    <row r="352" spans="1:19" s="21" customFormat="1" x14ac:dyDescent="0.25">
      <c r="A352" s="29" t="s">
        <v>575</v>
      </c>
      <c r="B352" s="37" t="s">
        <v>576</v>
      </c>
      <c r="C352" s="31" t="s">
        <v>530</v>
      </c>
      <c r="D352" s="41">
        <v>101.872</v>
      </c>
      <c r="E352" s="27">
        <v>112.072</v>
      </c>
      <c r="F352" s="27">
        <v>123.16</v>
      </c>
      <c r="G352" s="27">
        <v>113.727</v>
      </c>
      <c r="H352" s="27">
        <v>116.03</v>
      </c>
      <c r="I352" s="27">
        <v>116.012</v>
      </c>
      <c r="J352" s="27">
        <v>116.03</v>
      </c>
      <c r="K352" s="27">
        <v>177.96</v>
      </c>
      <c r="L352" s="27">
        <v>116.03</v>
      </c>
      <c r="M352" s="16" t="s">
        <v>743</v>
      </c>
      <c r="N352" s="27">
        <v>116.03</v>
      </c>
      <c r="O352" s="16" t="s">
        <v>743</v>
      </c>
      <c r="P352" s="27">
        <v>116.03</v>
      </c>
      <c r="Q352" s="16" t="s">
        <v>743</v>
      </c>
      <c r="R352" s="27">
        <v>116.03</v>
      </c>
      <c r="S352" s="27">
        <f>K352</f>
        <v>177.96</v>
      </c>
    </row>
    <row r="353" spans="1:19" s="21" customFormat="1" ht="31.5" x14ac:dyDescent="0.25">
      <c r="A353" s="29" t="s">
        <v>577</v>
      </c>
      <c r="B353" s="36" t="s">
        <v>578</v>
      </c>
      <c r="C353" s="31" t="s">
        <v>530</v>
      </c>
      <c r="D353" s="19">
        <v>0</v>
      </c>
      <c r="E353" s="26">
        <v>0</v>
      </c>
      <c r="F353" s="26">
        <v>0</v>
      </c>
      <c r="G353" s="26">
        <v>0</v>
      </c>
      <c r="H353" s="26">
        <v>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26">
        <v>0</v>
      </c>
      <c r="Q353" s="26">
        <v>0</v>
      </c>
      <c r="R353" s="26">
        <v>0</v>
      </c>
      <c r="S353" s="26">
        <v>0</v>
      </c>
    </row>
    <row r="354" spans="1:19" s="21" customFormat="1" x14ac:dyDescent="0.25">
      <c r="A354" s="29" t="s">
        <v>579</v>
      </c>
      <c r="B354" s="40" t="s">
        <v>570</v>
      </c>
      <c r="C354" s="31" t="s">
        <v>530</v>
      </c>
      <c r="D354" s="19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v>0</v>
      </c>
      <c r="L354" s="26">
        <v>0</v>
      </c>
      <c r="M354" s="26">
        <v>0</v>
      </c>
      <c r="N354" s="26">
        <v>0</v>
      </c>
      <c r="O354" s="26">
        <v>0</v>
      </c>
      <c r="P354" s="26">
        <v>0</v>
      </c>
      <c r="Q354" s="26">
        <v>0</v>
      </c>
      <c r="R354" s="26">
        <v>0</v>
      </c>
      <c r="S354" s="26">
        <v>0</v>
      </c>
    </row>
    <row r="355" spans="1:19" s="21" customFormat="1" x14ac:dyDescent="0.25">
      <c r="A355" s="29" t="s">
        <v>580</v>
      </c>
      <c r="B355" s="40" t="s">
        <v>572</v>
      </c>
      <c r="C355" s="31" t="s">
        <v>530</v>
      </c>
      <c r="D355" s="41">
        <v>101.872</v>
      </c>
      <c r="E355" s="27">
        <v>112.072</v>
      </c>
      <c r="F355" s="27">
        <v>123.16</v>
      </c>
      <c r="G355" s="27">
        <v>113.727</v>
      </c>
      <c r="H355" s="27">
        <v>116.03</v>
      </c>
      <c r="I355" s="27">
        <v>116.012</v>
      </c>
      <c r="J355" s="27">
        <v>116.03</v>
      </c>
      <c r="K355" s="27">
        <v>177.96</v>
      </c>
      <c r="L355" s="27">
        <v>116.03</v>
      </c>
      <c r="M355" s="16" t="s">
        <v>743</v>
      </c>
      <c r="N355" s="27">
        <v>116.03</v>
      </c>
      <c r="O355" s="16" t="s">
        <v>743</v>
      </c>
      <c r="P355" s="27">
        <v>116.03</v>
      </c>
      <c r="Q355" s="16" t="s">
        <v>743</v>
      </c>
      <c r="R355" s="27">
        <v>116.03</v>
      </c>
      <c r="S355" s="27">
        <f>K355</f>
        <v>177.96</v>
      </c>
    </row>
    <row r="356" spans="1:19" s="21" customFormat="1" x14ac:dyDescent="0.25">
      <c r="A356" s="29" t="s">
        <v>581</v>
      </c>
      <c r="B356" s="37" t="s">
        <v>582</v>
      </c>
      <c r="C356" s="31" t="s">
        <v>583</v>
      </c>
      <c r="D356" s="41">
        <v>3328.16</v>
      </c>
      <c r="E356" s="27">
        <v>3467.34</v>
      </c>
      <c r="F356" s="27">
        <v>3496.07</v>
      </c>
      <c r="G356" s="27">
        <v>3496.08</v>
      </c>
      <c r="H356" s="27">
        <v>3454.31</v>
      </c>
      <c r="I356" s="27">
        <v>2857.3</v>
      </c>
      <c r="J356" s="27">
        <v>3454.31</v>
      </c>
      <c r="K356" s="27">
        <v>3556.2625999999996</v>
      </c>
      <c r="L356" s="27">
        <v>3454.31</v>
      </c>
      <c r="M356" s="16" t="s">
        <v>743</v>
      </c>
      <c r="N356" s="27">
        <v>3454.31</v>
      </c>
      <c r="O356" s="16" t="s">
        <v>743</v>
      </c>
      <c r="P356" s="27">
        <v>3454.31</v>
      </c>
      <c r="Q356" s="16" t="s">
        <v>743</v>
      </c>
      <c r="R356" s="27">
        <v>3454.31</v>
      </c>
      <c r="S356" s="27">
        <f>K356</f>
        <v>3556.2625999999996</v>
      </c>
    </row>
    <row r="357" spans="1:19" s="21" customFormat="1" ht="31.5" x14ac:dyDescent="0.25">
      <c r="A357" s="29" t="s">
        <v>584</v>
      </c>
      <c r="B357" s="37" t="s">
        <v>585</v>
      </c>
      <c r="C357" s="31" t="s">
        <v>29</v>
      </c>
      <c r="D357" s="41">
        <v>299.67661287999999</v>
      </c>
      <c r="E357" s="27">
        <v>298.50948966000004</v>
      </c>
      <c r="F357" s="27">
        <v>316.48258000000004</v>
      </c>
      <c r="G357" s="27">
        <f>G24-G58-G59-G52</f>
        <v>302.53399999999999</v>
      </c>
      <c r="H357" s="27">
        <v>654.05459516612348</v>
      </c>
      <c r="I357" s="27">
        <f>I24-I58-I59-I52</f>
        <v>316.95224000000002</v>
      </c>
      <c r="J357" s="27">
        <v>507.35865712729731</v>
      </c>
      <c r="K357" s="27">
        <f>K24-K58-K59-K52</f>
        <v>1320.83448343175</v>
      </c>
      <c r="L357" s="27">
        <v>491.59317101130142</v>
      </c>
      <c r="M357" s="16" t="s">
        <v>743</v>
      </c>
      <c r="N357" s="27">
        <v>497.98476642188666</v>
      </c>
      <c r="O357" s="16" t="s">
        <v>743</v>
      </c>
      <c r="P357" s="27">
        <v>442.7510373670587</v>
      </c>
      <c r="Q357" s="16" t="s">
        <v>743</v>
      </c>
      <c r="R357" s="27">
        <f>P357+N357+L357+J357+H357+F357</f>
        <v>2910.2248070936671</v>
      </c>
      <c r="S357" s="27">
        <f>P357+N357+L357+K357+I357+G357</f>
        <v>3372.6496982319968</v>
      </c>
    </row>
    <row r="358" spans="1:19" s="21" customFormat="1" x14ac:dyDescent="0.25">
      <c r="A358" s="29" t="s">
        <v>586</v>
      </c>
      <c r="B358" s="30" t="s">
        <v>587</v>
      </c>
      <c r="C358" s="31" t="s">
        <v>132</v>
      </c>
      <c r="D358" s="26" t="s">
        <v>133</v>
      </c>
      <c r="E358" s="26" t="s">
        <v>133</v>
      </c>
      <c r="F358" s="26" t="s">
        <v>133</v>
      </c>
      <c r="G358" s="26" t="s">
        <v>133</v>
      </c>
      <c r="H358" s="26" t="s">
        <v>133</v>
      </c>
      <c r="I358" s="26" t="s">
        <v>133</v>
      </c>
      <c r="J358" s="26" t="s">
        <v>133</v>
      </c>
      <c r="K358" s="26" t="s">
        <v>133</v>
      </c>
      <c r="L358" s="26" t="s">
        <v>133</v>
      </c>
      <c r="M358" s="26" t="s">
        <v>133</v>
      </c>
      <c r="N358" s="26" t="s">
        <v>133</v>
      </c>
      <c r="O358" s="26" t="s">
        <v>133</v>
      </c>
      <c r="P358" s="26" t="s">
        <v>133</v>
      </c>
      <c r="Q358" s="26" t="s">
        <v>133</v>
      </c>
      <c r="R358" s="26" t="s">
        <v>133</v>
      </c>
      <c r="S358" s="26" t="s">
        <v>133</v>
      </c>
    </row>
    <row r="359" spans="1:19" s="21" customFormat="1" x14ac:dyDescent="0.25">
      <c r="A359" s="29" t="s">
        <v>588</v>
      </c>
      <c r="B359" s="37" t="s">
        <v>589</v>
      </c>
      <c r="C359" s="31" t="s">
        <v>540</v>
      </c>
      <c r="D359" s="19">
        <v>0</v>
      </c>
      <c r="E359" s="26">
        <v>0</v>
      </c>
      <c r="F359" s="26">
        <v>0</v>
      </c>
      <c r="G359" s="26">
        <v>0</v>
      </c>
      <c r="H359" s="26">
        <v>0</v>
      </c>
      <c r="I359" s="26">
        <v>0</v>
      </c>
      <c r="J359" s="26">
        <v>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  <c r="P359" s="26">
        <v>0</v>
      </c>
      <c r="Q359" s="26">
        <v>0</v>
      </c>
      <c r="R359" s="26">
        <v>0</v>
      </c>
      <c r="S359" s="26">
        <v>0</v>
      </c>
    </row>
    <row r="360" spans="1:19" s="21" customFormat="1" x14ac:dyDescent="0.25">
      <c r="A360" s="29" t="s">
        <v>590</v>
      </c>
      <c r="B360" s="37" t="s">
        <v>591</v>
      </c>
      <c r="C360" s="31" t="s">
        <v>533</v>
      </c>
      <c r="D360" s="19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v>0</v>
      </c>
      <c r="L360" s="26">
        <v>0</v>
      </c>
      <c r="M360" s="26">
        <v>0</v>
      </c>
      <c r="N360" s="26">
        <v>0</v>
      </c>
      <c r="O360" s="26">
        <v>0</v>
      </c>
      <c r="P360" s="26">
        <v>0</v>
      </c>
      <c r="Q360" s="26">
        <v>0</v>
      </c>
      <c r="R360" s="26">
        <v>0</v>
      </c>
      <c r="S360" s="26">
        <v>0</v>
      </c>
    </row>
    <row r="361" spans="1:19" s="21" customFormat="1" ht="47.25" x14ac:dyDescent="0.25">
      <c r="A361" s="29" t="s">
        <v>592</v>
      </c>
      <c r="B361" s="37" t="s">
        <v>593</v>
      </c>
      <c r="C361" s="31" t="s">
        <v>29</v>
      </c>
      <c r="D361" s="19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v>0</v>
      </c>
      <c r="L361" s="26">
        <v>0</v>
      </c>
      <c r="M361" s="26">
        <v>0</v>
      </c>
      <c r="N361" s="26">
        <v>0</v>
      </c>
      <c r="O361" s="26">
        <v>0</v>
      </c>
      <c r="P361" s="26">
        <v>0</v>
      </c>
      <c r="Q361" s="26">
        <v>0</v>
      </c>
      <c r="R361" s="26">
        <v>0</v>
      </c>
      <c r="S361" s="26">
        <v>0</v>
      </c>
    </row>
    <row r="362" spans="1:19" s="21" customFormat="1" ht="31.5" x14ac:dyDescent="0.25">
      <c r="A362" s="29" t="s">
        <v>594</v>
      </c>
      <c r="B362" s="37" t="s">
        <v>595</v>
      </c>
      <c r="C362" s="31" t="s">
        <v>29</v>
      </c>
      <c r="D362" s="19">
        <v>0</v>
      </c>
      <c r="E362" s="26">
        <v>0</v>
      </c>
      <c r="F362" s="26">
        <v>0</v>
      </c>
      <c r="G362" s="26">
        <v>0</v>
      </c>
      <c r="H362" s="26">
        <v>0</v>
      </c>
      <c r="I362" s="26">
        <v>0</v>
      </c>
      <c r="J362" s="26">
        <v>0</v>
      </c>
      <c r="K362" s="26">
        <v>0</v>
      </c>
      <c r="L362" s="26">
        <v>0</v>
      </c>
      <c r="M362" s="26">
        <v>0</v>
      </c>
      <c r="N362" s="26">
        <v>0</v>
      </c>
      <c r="O362" s="26">
        <v>0</v>
      </c>
      <c r="P362" s="26">
        <v>0</v>
      </c>
      <c r="Q362" s="26">
        <v>0</v>
      </c>
      <c r="R362" s="26">
        <v>0</v>
      </c>
      <c r="S362" s="26">
        <v>0</v>
      </c>
    </row>
    <row r="363" spans="1:19" s="21" customFormat="1" x14ac:dyDescent="0.25">
      <c r="A363" s="29" t="s">
        <v>596</v>
      </c>
      <c r="B363" s="30" t="s">
        <v>597</v>
      </c>
      <c r="C363" s="42" t="s">
        <v>132</v>
      </c>
      <c r="D363" s="26" t="s">
        <v>133</v>
      </c>
      <c r="E363" s="26" t="s">
        <v>133</v>
      </c>
      <c r="F363" s="26" t="s">
        <v>133</v>
      </c>
      <c r="G363" s="26" t="s">
        <v>133</v>
      </c>
      <c r="H363" s="26" t="s">
        <v>133</v>
      </c>
      <c r="I363" s="26" t="s">
        <v>133</v>
      </c>
      <c r="J363" s="26" t="s">
        <v>133</v>
      </c>
      <c r="K363" s="26" t="s">
        <v>133</v>
      </c>
      <c r="L363" s="26" t="s">
        <v>133</v>
      </c>
      <c r="M363" s="26" t="s">
        <v>133</v>
      </c>
      <c r="N363" s="26" t="s">
        <v>133</v>
      </c>
      <c r="O363" s="26" t="s">
        <v>133</v>
      </c>
      <c r="P363" s="26" t="s">
        <v>133</v>
      </c>
      <c r="Q363" s="26" t="s">
        <v>133</v>
      </c>
      <c r="R363" s="26" t="s">
        <v>133</v>
      </c>
      <c r="S363" s="26" t="s">
        <v>133</v>
      </c>
    </row>
    <row r="364" spans="1:19" s="21" customFormat="1" ht="18" customHeight="1" x14ac:dyDescent="0.25">
      <c r="A364" s="29" t="s">
        <v>598</v>
      </c>
      <c r="B364" s="37" t="s">
        <v>599</v>
      </c>
      <c r="C364" s="31" t="s">
        <v>530</v>
      </c>
      <c r="D364" s="19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v>0</v>
      </c>
      <c r="L364" s="26">
        <v>0</v>
      </c>
      <c r="M364" s="26">
        <v>0</v>
      </c>
      <c r="N364" s="26">
        <v>0</v>
      </c>
      <c r="O364" s="26">
        <v>0</v>
      </c>
      <c r="P364" s="26">
        <v>0</v>
      </c>
      <c r="Q364" s="26">
        <v>0</v>
      </c>
      <c r="R364" s="26">
        <v>0</v>
      </c>
      <c r="S364" s="26">
        <v>0</v>
      </c>
    </row>
    <row r="365" spans="1:19" s="21" customFormat="1" ht="47.25" x14ac:dyDescent="0.25">
      <c r="A365" s="29" t="s">
        <v>600</v>
      </c>
      <c r="B365" s="36" t="s">
        <v>601</v>
      </c>
      <c r="C365" s="31" t="s">
        <v>530</v>
      </c>
      <c r="D365" s="19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v>0</v>
      </c>
      <c r="L365" s="26">
        <v>0</v>
      </c>
      <c r="M365" s="26">
        <v>0</v>
      </c>
      <c r="N365" s="26">
        <v>0</v>
      </c>
      <c r="O365" s="26">
        <v>0</v>
      </c>
      <c r="P365" s="26">
        <v>0</v>
      </c>
      <c r="Q365" s="26">
        <v>0</v>
      </c>
      <c r="R365" s="26">
        <v>0</v>
      </c>
      <c r="S365" s="26">
        <v>0</v>
      </c>
    </row>
    <row r="366" spans="1:19" s="21" customFormat="1" ht="47.25" x14ac:dyDescent="0.25">
      <c r="A366" s="29" t="s">
        <v>602</v>
      </c>
      <c r="B366" s="36" t="s">
        <v>603</v>
      </c>
      <c r="C366" s="31" t="s">
        <v>530</v>
      </c>
      <c r="D366" s="19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v>0</v>
      </c>
      <c r="L366" s="26">
        <v>0</v>
      </c>
      <c r="M366" s="26">
        <v>0</v>
      </c>
      <c r="N366" s="26">
        <v>0</v>
      </c>
      <c r="O366" s="26">
        <v>0</v>
      </c>
      <c r="P366" s="26">
        <v>0</v>
      </c>
      <c r="Q366" s="26">
        <v>0</v>
      </c>
      <c r="R366" s="26">
        <v>0</v>
      </c>
      <c r="S366" s="26">
        <v>0</v>
      </c>
    </row>
    <row r="367" spans="1:19" s="21" customFormat="1" ht="31.5" x14ac:dyDescent="0.25">
      <c r="A367" s="29" t="s">
        <v>604</v>
      </c>
      <c r="B367" s="36" t="s">
        <v>605</v>
      </c>
      <c r="C367" s="31" t="s">
        <v>530</v>
      </c>
      <c r="D367" s="19">
        <v>0</v>
      </c>
      <c r="E367" s="26">
        <v>0</v>
      </c>
      <c r="F367" s="26">
        <v>0</v>
      </c>
      <c r="G367" s="26">
        <v>0</v>
      </c>
      <c r="H367" s="26">
        <v>0</v>
      </c>
      <c r="I367" s="26">
        <v>0</v>
      </c>
      <c r="J367" s="26">
        <v>0</v>
      </c>
      <c r="K367" s="26">
        <v>0</v>
      </c>
      <c r="L367" s="26">
        <v>0</v>
      </c>
      <c r="M367" s="26">
        <v>0</v>
      </c>
      <c r="N367" s="26">
        <v>0</v>
      </c>
      <c r="O367" s="26">
        <v>0</v>
      </c>
      <c r="P367" s="26">
        <v>0</v>
      </c>
      <c r="Q367" s="26">
        <v>0</v>
      </c>
      <c r="R367" s="26">
        <v>0</v>
      </c>
      <c r="S367" s="26">
        <v>0</v>
      </c>
    </row>
    <row r="368" spans="1:19" s="21" customFormat="1" x14ac:dyDescent="0.25">
      <c r="A368" s="29" t="s">
        <v>606</v>
      </c>
      <c r="B368" s="37" t="s">
        <v>607</v>
      </c>
      <c r="C368" s="31" t="s">
        <v>540</v>
      </c>
      <c r="D368" s="19">
        <v>0</v>
      </c>
      <c r="E368" s="26">
        <v>0</v>
      </c>
      <c r="F368" s="26">
        <v>0</v>
      </c>
      <c r="G368" s="26">
        <v>0</v>
      </c>
      <c r="H368" s="26">
        <v>0</v>
      </c>
      <c r="I368" s="26">
        <v>0</v>
      </c>
      <c r="J368" s="26">
        <v>0</v>
      </c>
      <c r="K368" s="26">
        <v>0</v>
      </c>
      <c r="L368" s="26">
        <v>0</v>
      </c>
      <c r="M368" s="26">
        <v>0</v>
      </c>
      <c r="N368" s="26">
        <v>0</v>
      </c>
      <c r="O368" s="26">
        <v>0</v>
      </c>
      <c r="P368" s="26">
        <v>0</v>
      </c>
      <c r="Q368" s="26">
        <v>0</v>
      </c>
      <c r="R368" s="26">
        <v>0</v>
      </c>
      <c r="S368" s="26">
        <v>0</v>
      </c>
    </row>
    <row r="369" spans="1:19" s="21" customFormat="1" ht="31.5" x14ac:dyDescent="0.25">
      <c r="A369" s="29" t="s">
        <v>608</v>
      </c>
      <c r="B369" s="36" t="s">
        <v>609</v>
      </c>
      <c r="C369" s="31" t="s">
        <v>540</v>
      </c>
      <c r="D369" s="19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v>0</v>
      </c>
      <c r="L369" s="26">
        <v>0</v>
      </c>
      <c r="M369" s="26">
        <v>0</v>
      </c>
      <c r="N369" s="26">
        <v>0</v>
      </c>
      <c r="O369" s="26">
        <v>0</v>
      </c>
      <c r="P369" s="26">
        <v>0</v>
      </c>
      <c r="Q369" s="26">
        <v>0</v>
      </c>
      <c r="R369" s="26">
        <v>0</v>
      </c>
      <c r="S369" s="26">
        <v>0</v>
      </c>
    </row>
    <row r="370" spans="1:19" s="21" customFormat="1" x14ac:dyDescent="0.25">
      <c r="A370" s="29" t="s">
        <v>610</v>
      </c>
      <c r="B370" s="36" t="s">
        <v>611</v>
      </c>
      <c r="C370" s="31" t="s">
        <v>540</v>
      </c>
      <c r="D370" s="19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v>0</v>
      </c>
      <c r="L370" s="26">
        <v>0</v>
      </c>
      <c r="M370" s="26">
        <v>0</v>
      </c>
      <c r="N370" s="26">
        <v>0</v>
      </c>
      <c r="O370" s="26">
        <v>0</v>
      </c>
      <c r="P370" s="26">
        <v>0</v>
      </c>
      <c r="Q370" s="26">
        <v>0</v>
      </c>
      <c r="R370" s="26">
        <v>0</v>
      </c>
      <c r="S370" s="26">
        <v>0</v>
      </c>
    </row>
    <row r="371" spans="1:19" s="21" customFormat="1" ht="31.5" x14ac:dyDescent="0.25">
      <c r="A371" s="29" t="s">
        <v>612</v>
      </c>
      <c r="B371" s="37" t="s">
        <v>613</v>
      </c>
      <c r="C371" s="31" t="s">
        <v>29</v>
      </c>
      <c r="D371" s="19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v>0</v>
      </c>
      <c r="L371" s="26">
        <v>0</v>
      </c>
      <c r="M371" s="26">
        <v>0</v>
      </c>
      <c r="N371" s="26">
        <v>0</v>
      </c>
      <c r="O371" s="26">
        <v>0</v>
      </c>
      <c r="P371" s="26">
        <v>0</v>
      </c>
      <c r="Q371" s="26">
        <v>0</v>
      </c>
      <c r="R371" s="26">
        <v>0</v>
      </c>
      <c r="S371" s="26">
        <v>0</v>
      </c>
    </row>
    <row r="372" spans="1:19" s="21" customFormat="1" x14ac:dyDescent="0.25">
      <c r="A372" s="29" t="s">
        <v>614</v>
      </c>
      <c r="B372" s="36" t="s">
        <v>615</v>
      </c>
      <c r="C372" s="31" t="s">
        <v>29</v>
      </c>
      <c r="D372" s="19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v>0</v>
      </c>
      <c r="L372" s="26">
        <v>0</v>
      </c>
      <c r="M372" s="26">
        <v>0</v>
      </c>
      <c r="N372" s="26">
        <v>0</v>
      </c>
      <c r="O372" s="26">
        <v>0</v>
      </c>
      <c r="P372" s="26">
        <v>0</v>
      </c>
      <c r="Q372" s="26">
        <v>0</v>
      </c>
      <c r="R372" s="26">
        <v>0</v>
      </c>
      <c r="S372" s="26">
        <v>0</v>
      </c>
    </row>
    <row r="373" spans="1:19" s="21" customFormat="1" x14ac:dyDescent="0.25">
      <c r="A373" s="29" t="s">
        <v>616</v>
      </c>
      <c r="B373" s="36" t="s">
        <v>55</v>
      </c>
      <c r="C373" s="31" t="s">
        <v>29</v>
      </c>
      <c r="D373" s="19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v>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  <c r="Q373" s="26">
        <v>0</v>
      </c>
      <c r="R373" s="26">
        <v>0</v>
      </c>
      <c r="S373" s="26">
        <v>0</v>
      </c>
    </row>
    <row r="374" spans="1:19" s="21" customFormat="1" x14ac:dyDescent="0.25">
      <c r="A374" s="29" t="s">
        <v>617</v>
      </c>
      <c r="B374" s="30" t="s">
        <v>618</v>
      </c>
      <c r="C374" s="31" t="s">
        <v>619</v>
      </c>
      <c r="D374" s="41">
        <v>47.4</v>
      </c>
      <c r="E374" s="27">
        <v>47.6</v>
      </c>
      <c r="F374" s="27">
        <v>47</v>
      </c>
      <c r="G374" s="27">
        <v>125.2</v>
      </c>
      <c r="H374" s="27">
        <v>81.900000000000006</v>
      </c>
      <c r="I374" s="27">
        <v>47</v>
      </c>
      <c r="J374" s="27">
        <v>81.900000000000006</v>
      </c>
      <c r="K374" s="27">
        <v>160.94999999999999</v>
      </c>
      <c r="L374" s="27">
        <v>81.900000000000006</v>
      </c>
      <c r="M374" s="16" t="s">
        <v>743</v>
      </c>
      <c r="N374" s="27">
        <v>81.900000000000006</v>
      </c>
      <c r="O374" s="16" t="s">
        <v>743</v>
      </c>
      <c r="P374" s="27">
        <v>81.900000000000006</v>
      </c>
      <c r="Q374" s="16" t="s">
        <v>743</v>
      </c>
      <c r="R374" s="27">
        <v>81.900000000000006</v>
      </c>
      <c r="S374" s="27">
        <f>K374</f>
        <v>160.94999999999999</v>
      </c>
    </row>
    <row r="375" spans="1:19" s="21" customFormat="1" ht="15.75" customHeight="1" x14ac:dyDescent="0.25">
      <c r="A375" s="62" t="s">
        <v>620</v>
      </c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4"/>
    </row>
    <row r="376" spans="1:19" s="21" customFormat="1" ht="16.7" customHeight="1" x14ac:dyDescent="0.25">
      <c r="A376" s="65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7"/>
    </row>
    <row r="377" spans="1:19" s="21" customFormat="1" ht="33" customHeight="1" x14ac:dyDescent="0.25">
      <c r="A377" s="88" t="s">
        <v>621</v>
      </c>
      <c r="B377" s="90" t="s">
        <v>7</v>
      </c>
      <c r="C377" s="90" t="s">
        <v>622</v>
      </c>
      <c r="D377" s="43">
        <v>2022</v>
      </c>
      <c r="E377" s="43">
        <v>2023</v>
      </c>
      <c r="F377" s="92">
        <v>2024</v>
      </c>
      <c r="G377" s="93"/>
      <c r="H377" s="76">
        <v>2025</v>
      </c>
      <c r="I377" s="77"/>
      <c r="J377" s="92">
        <v>2026</v>
      </c>
      <c r="K377" s="93"/>
      <c r="L377" s="76">
        <v>2027</v>
      </c>
      <c r="M377" s="77"/>
      <c r="N377" s="76">
        <v>2028</v>
      </c>
      <c r="O377" s="77"/>
      <c r="P377" s="76">
        <v>2029</v>
      </c>
      <c r="Q377" s="77"/>
      <c r="R377" s="76" t="s">
        <v>9</v>
      </c>
      <c r="S377" s="77"/>
    </row>
    <row r="378" spans="1:19" s="21" customFormat="1" ht="58.15" customHeight="1" x14ac:dyDescent="0.25">
      <c r="A378" s="89"/>
      <c r="B378" s="91"/>
      <c r="C378" s="91"/>
      <c r="D378" s="22" t="s">
        <v>10</v>
      </c>
      <c r="E378" s="22" t="s">
        <v>10</v>
      </c>
      <c r="F378" s="22" t="s">
        <v>13</v>
      </c>
      <c r="G378" s="22" t="s">
        <v>12</v>
      </c>
      <c r="H378" s="50" t="s">
        <v>13</v>
      </c>
      <c r="I378" s="22" t="s">
        <v>12</v>
      </c>
      <c r="J378" s="22" t="s">
        <v>13</v>
      </c>
      <c r="K378" s="22" t="s">
        <v>12</v>
      </c>
      <c r="L378" s="22" t="s">
        <v>13</v>
      </c>
      <c r="M378" s="22" t="s">
        <v>12</v>
      </c>
      <c r="N378" s="22" t="s">
        <v>13</v>
      </c>
      <c r="O378" s="22" t="s">
        <v>12</v>
      </c>
      <c r="P378" s="22" t="s">
        <v>13</v>
      </c>
      <c r="Q378" s="22" t="s">
        <v>12</v>
      </c>
      <c r="R378" s="22" t="s">
        <v>14</v>
      </c>
      <c r="S378" s="22" t="s">
        <v>12</v>
      </c>
    </row>
    <row r="379" spans="1:19" s="46" customFormat="1" x14ac:dyDescent="0.25">
      <c r="A379" s="44">
        <v>1</v>
      </c>
      <c r="B379" s="45">
        <v>2</v>
      </c>
      <c r="C379" s="45">
        <v>3</v>
      </c>
      <c r="D379" s="23" t="s">
        <v>15</v>
      </c>
      <c r="E379" s="23" t="s">
        <v>17</v>
      </c>
      <c r="F379" s="23" t="s">
        <v>18</v>
      </c>
      <c r="G379" s="23" t="s">
        <v>19</v>
      </c>
      <c r="H379" s="56" t="s">
        <v>20</v>
      </c>
      <c r="I379" s="23" t="s">
        <v>21</v>
      </c>
      <c r="J379" s="23" t="s">
        <v>22</v>
      </c>
      <c r="K379" s="23" t="s">
        <v>23</v>
      </c>
      <c r="L379" s="23" t="s">
        <v>24</v>
      </c>
      <c r="M379" s="23" t="s">
        <v>623</v>
      </c>
      <c r="N379" s="23" t="s">
        <v>624</v>
      </c>
      <c r="O379" s="23" t="s">
        <v>625</v>
      </c>
      <c r="P379" s="23" t="s">
        <v>626</v>
      </c>
      <c r="Q379" s="23" t="s">
        <v>627</v>
      </c>
      <c r="R379" s="44" t="s">
        <v>25</v>
      </c>
      <c r="S379" s="45">
        <v>6</v>
      </c>
    </row>
    <row r="380" spans="1:19" s="21" customFormat="1" ht="30.95" customHeight="1" x14ac:dyDescent="0.25">
      <c r="A380" s="86" t="s">
        <v>628</v>
      </c>
      <c r="B380" s="87"/>
      <c r="C380" s="31" t="s">
        <v>29</v>
      </c>
      <c r="D380" s="16">
        <f>D381</f>
        <v>0</v>
      </c>
      <c r="E380" s="16">
        <f>E381</f>
        <v>0</v>
      </c>
      <c r="F380" s="16">
        <f>F381</f>
        <v>0.93</v>
      </c>
      <c r="G380" s="16">
        <f t="shared" ref="G380:Q380" si="34">G381</f>
        <v>0</v>
      </c>
      <c r="H380" s="16">
        <f t="shared" si="34"/>
        <v>3</v>
      </c>
      <c r="I380" s="16">
        <f t="shared" si="34"/>
        <v>3</v>
      </c>
      <c r="J380" s="16">
        <f t="shared" si="34"/>
        <v>8.57</v>
      </c>
      <c r="K380" s="16">
        <f t="shared" si="34"/>
        <v>393.49813751186616</v>
      </c>
      <c r="L380" s="16">
        <v>2.61</v>
      </c>
      <c r="M380" s="16">
        <f t="shared" si="34"/>
        <v>0</v>
      </c>
      <c r="N380" s="16">
        <f t="shared" si="34"/>
        <v>25.700000000000003</v>
      </c>
      <c r="O380" s="16">
        <f t="shared" si="34"/>
        <v>0</v>
      </c>
      <c r="P380" s="16">
        <f t="shared" si="34"/>
        <v>33.33</v>
      </c>
      <c r="Q380" s="16">
        <f t="shared" si="34"/>
        <v>0</v>
      </c>
      <c r="R380" s="28">
        <f t="shared" ref="R380:R412" si="35">F380+H380+J380+L380+N380+P380</f>
        <v>74.14</v>
      </c>
      <c r="S380" s="28">
        <f t="shared" ref="R380:S412" si="36">G380+I380+K380+M380+O380+Q380</f>
        <v>396.49813751186616</v>
      </c>
    </row>
    <row r="381" spans="1:19" s="21" customFormat="1" x14ac:dyDescent="0.25">
      <c r="A381" s="29" t="s">
        <v>27</v>
      </c>
      <c r="B381" s="47" t="s">
        <v>629</v>
      </c>
      <c r="C381" s="31" t="s">
        <v>29</v>
      </c>
      <c r="D381" s="16">
        <f>D382+D406</f>
        <v>0</v>
      </c>
      <c r="E381" s="16">
        <f>E382+E406</f>
        <v>0</v>
      </c>
      <c r="F381" s="16">
        <f>F406+F434</f>
        <v>0.93</v>
      </c>
      <c r="G381" s="16">
        <f t="shared" ref="G381:Q381" si="37">G406+G434</f>
        <v>0</v>
      </c>
      <c r="H381" s="16">
        <f>H406+H434</f>
        <v>3</v>
      </c>
      <c r="I381" s="16">
        <v>3</v>
      </c>
      <c r="J381" s="16">
        <f t="shared" si="37"/>
        <v>8.57</v>
      </c>
      <c r="K381" s="16">
        <f t="shared" si="37"/>
        <v>393.49813751186616</v>
      </c>
      <c r="L381" s="16">
        <v>2.61</v>
      </c>
      <c r="M381" s="16">
        <f t="shared" si="37"/>
        <v>0</v>
      </c>
      <c r="N381" s="16">
        <f t="shared" si="37"/>
        <v>25.700000000000003</v>
      </c>
      <c r="O381" s="16">
        <f t="shared" si="37"/>
        <v>0</v>
      </c>
      <c r="P381" s="16">
        <f t="shared" si="37"/>
        <v>33.33</v>
      </c>
      <c r="Q381" s="16">
        <f t="shared" si="37"/>
        <v>0</v>
      </c>
      <c r="R381" s="28">
        <f t="shared" si="35"/>
        <v>74.14</v>
      </c>
      <c r="S381" s="28">
        <f t="shared" si="36"/>
        <v>396.49813751186616</v>
      </c>
    </row>
    <row r="382" spans="1:19" s="21" customFormat="1" ht="15.75" customHeight="1" x14ac:dyDescent="0.25">
      <c r="A382" s="29" t="s">
        <v>30</v>
      </c>
      <c r="B382" s="37" t="s">
        <v>630</v>
      </c>
      <c r="C382" s="31" t="s">
        <v>29</v>
      </c>
      <c r="D382" s="16">
        <v>0</v>
      </c>
      <c r="E382" s="16">
        <v>0</v>
      </c>
      <c r="F382" s="16">
        <f>SUM(F383:F405)</f>
        <v>0</v>
      </c>
      <c r="G382" s="16">
        <f t="shared" ref="G382:Q382" si="38">SUM(G383:G405)</f>
        <v>0</v>
      </c>
      <c r="H382" s="16">
        <f t="shared" si="38"/>
        <v>0</v>
      </c>
      <c r="I382" s="16">
        <f t="shared" si="38"/>
        <v>0</v>
      </c>
      <c r="J382" s="16">
        <f t="shared" si="38"/>
        <v>0</v>
      </c>
      <c r="K382" s="16">
        <f t="shared" si="38"/>
        <v>0</v>
      </c>
      <c r="L382" s="16">
        <f t="shared" si="38"/>
        <v>0</v>
      </c>
      <c r="M382" s="16">
        <f t="shared" si="38"/>
        <v>0</v>
      </c>
      <c r="N382" s="16">
        <f t="shared" si="38"/>
        <v>0</v>
      </c>
      <c r="O382" s="16">
        <f t="shared" si="38"/>
        <v>0</v>
      </c>
      <c r="P382" s="16">
        <f t="shared" si="38"/>
        <v>0</v>
      </c>
      <c r="Q382" s="16">
        <f t="shared" si="38"/>
        <v>0</v>
      </c>
      <c r="R382" s="28">
        <f t="shared" si="35"/>
        <v>0</v>
      </c>
      <c r="S382" s="28">
        <f t="shared" si="36"/>
        <v>0</v>
      </c>
    </row>
    <row r="383" spans="1:19" s="21" customFormat="1" ht="31.5" customHeight="1" x14ac:dyDescent="0.25">
      <c r="A383" s="29" t="s">
        <v>32</v>
      </c>
      <c r="B383" s="36" t="s">
        <v>631</v>
      </c>
      <c r="C383" s="31" t="s">
        <v>29</v>
      </c>
      <c r="D383" s="16">
        <v>0</v>
      </c>
      <c r="E383" s="16">
        <v>0</v>
      </c>
      <c r="F383" s="16">
        <v>0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28">
        <f t="shared" si="35"/>
        <v>0</v>
      </c>
      <c r="S383" s="28">
        <f t="shared" si="36"/>
        <v>0</v>
      </c>
    </row>
    <row r="384" spans="1:19" s="21" customFormat="1" ht="15.75" customHeight="1" x14ac:dyDescent="0.25">
      <c r="A384" s="29" t="s">
        <v>632</v>
      </c>
      <c r="B384" s="38" t="s">
        <v>633</v>
      </c>
      <c r="C384" s="31" t="s">
        <v>29</v>
      </c>
      <c r="D384" s="16">
        <v>0</v>
      </c>
      <c r="E384" s="16">
        <v>0</v>
      </c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28">
        <f t="shared" si="35"/>
        <v>0</v>
      </c>
      <c r="S384" s="28">
        <f t="shared" si="36"/>
        <v>0</v>
      </c>
    </row>
    <row r="385" spans="1:19" s="21" customFormat="1" ht="31.5" customHeight="1" x14ac:dyDescent="0.25">
      <c r="A385" s="29" t="s">
        <v>634</v>
      </c>
      <c r="B385" s="39" t="s">
        <v>33</v>
      </c>
      <c r="C385" s="31" t="s">
        <v>29</v>
      </c>
      <c r="D385" s="16">
        <v>0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28">
        <f t="shared" si="35"/>
        <v>0</v>
      </c>
      <c r="S385" s="28">
        <f t="shared" si="36"/>
        <v>0</v>
      </c>
    </row>
    <row r="386" spans="1:19" s="21" customFormat="1" ht="31.5" customHeight="1" x14ac:dyDescent="0.25">
      <c r="A386" s="29" t="s">
        <v>635</v>
      </c>
      <c r="B386" s="39" t="s">
        <v>35</v>
      </c>
      <c r="C386" s="31" t="s">
        <v>29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28">
        <f t="shared" si="35"/>
        <v>0</v>
      </c>
      <c r="S386" s="28">
        <f t="shared" si="36"/>
        <v>0</v>
      </c>
    </row>
    <row r="387" spans="1:19" s="21" customFormat="1" ht="31.5" customHeight="1" x14ac:dyDescent="0.25">
      <c r="A387" s="29" t="s">
        <v>636</v>
      </c>
      <c r="B387" s="39" t="s">
        <v>37</v>
      </c>
      <c r="C387" s="31" t="s">
        <v>29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28">
        <f t="shared" si="35"/>
        <v>0</v>
      </c>
      <c r="S387" s="28">
        <f t="shared" si="36"/>
        <v>0</v>
      </c>
    </row>
    <row r="388" spans="1:19" s="21" customFormat="1" ht="15.75" customHeight="1" x14ac:dyDescent="0.25">
      <c r="A388" s="29" t="s">
        <v>637</v>
      </c>
      <c r="B388" s="38" t="s">
        <v>638</v>
      </c>
      <c r="C388" s="31" t="s">
        <v>29</v>
      </c>
      <c r="D388" s="16">
        <v>0</v>
      </c>
      <c r="E388" s="16">
        <v>0</v>
      </c>
      <c r="F388" s="16">
        <v>0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28">
        <f t="shared" si="35"/>
        <v>0</v>
      </c>
      <c r="S388" s="28">
        <f t="shared" si="36"/>
        <v>0</v>
      </c>
    </row>
    <row r="389" spans="1:19" s="21" customFormat="1" x14ac:dyDescent="0.25">
      <c r="A389" s="29" t="s">
        <v>639</v>
      </c>
      <c r="B389" s="38" t="s">
        <v>640</v>
      </c>
      <c r="C389" s="31" t="s">
        <v>29</v>
      </c>
      <c r="D389" s="16">
        <v>0</v>
      </c>
      <c r="E389" s="16">
        <v>0</v>
      </c>
      <c r="F389" s="16">
        <v>0</v>
      </c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28">
        <f t="shared" si="36"/>
        <v>0</v>
      </c>
    </row>
    <row r="390" spans="1:19" s="21" customFormat="1" ht="15.75" customHeight="1" x14ac:dyDescent="0.25">
      <c r="A390" s="29" t="s">
        <v>641</v>
      </c>
      <c r="B390" s="38" t="s">
        <v>642</v>
      </c>
      <c r="C390" s="31" t="s">
        <v>29</v>
      </c>
      <c r="D390" s="16">
        <v>0</v>
      </c>
      <c r="E390" s="16">
        <v>0</v>
      </c>
      <c r="F390" s="16">
        <v>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28">
        <f t="shared" si="35"/>
        <v>0</v>
      </c>
      <c r="S390" s="28">
        <f t="shared" si="36"/>
        <v>0</v>
      </c>
    </row>
    <row r="391" spans="1:19" s="21" customFormat="1" ht="15.75" customHeight="1" x14ac:dyDescent="0.25">
      <c r="A391" s="29" t="s">
        <v>643</v>
      </c>
      <c r="B391" s="38" t="s">
        <v>644</v>
      </c>
      <c r="C391" s="31" t="s">
        <v>29</v>
      </c>
      <c r="D391" s="16">
        <v>0</v>
      </c>
      <c r="E391" s="16">
        <v>0</v>
      </c>
      <c r="F391" s="16">
        <v>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28">
        <f t="shared" si="35"/>
        <v>0</v>
      </c>
      <c r="S391" s="28">
        <f t="shared" si="36"/>
        <v>0</v>
      </c>
    </row>
    <row r="392" spans="1:19" s="21" customFormat="1" ht="31.5" customHeight="1" x14ac:dyDescent="0.25">
      <c r="A392" s="29" t="s">
        <v>645</v>
      </c>
      <c r="B392" s="39" t="s">
        <v>646</v>
      </c>
      <c r="C392" s="31" t="s">
        <v>29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28">
        <f t="shared" si="35"/>
        <v>0</v>
      </c>
      <c r="S392" s="28">
        <f t="shared" si="36"/>
        <v>0</v>
      </c>
    </row>
    <row r="393" spans="1:19" s="21" customFormat="1" ht="15.75" customHeight="1" x14ac:dyDescent="0.25">
      <c r="A393" s="29" t="s">
        <v>647</v>
      </c>
      <c r="B393" s="39" t="s">
        <v>648</v>
      </c>
      <c r="C393" s="31" t="s">
        <v>29</v>
      </c>
      <c r="D393" s="16">
        <v>0</v>
      </c>
      <c r="E393" s="16">
        <v>0</v>
      </c>
      <c r="F393" s="16">
        <v>0</v>
      </c>
      <c r="G393" s="16">
        <v>0</v>
      </c>
      <c r="H393" s="16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28">
        <f t="shared" si="35"/>
        <v>0</v>
      </c>
      <c r="S393" s="28">
        <f t="shared" si="36"/>
        <v>0</v>
      </c>
    </row>
    <row r="394" spans="1:19" s="21" customFormat="1" ht="15.75" customHeight="1" x14ac:dyDescent="0.25">
      <c r="A394" s="29" t="s">
        <v>649</v>
      </c>
      <c r="B394" s="39" t="s">
        <v>650</v>
      </c>
      <c r="C394" s="31" t="s">
        <v>29</v>
      </c>
      <c r="D394" s="16">
        <v>0</v>
      </c>
      <c r="E394" s="16">
        <v>0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28">
        <f t="shared" si="35"/>
        <v>0</v>
      </c>
      <c r="S394" s="28">
        <f t="shared" si="36"/>
        <v>0</v>
      </c>
    </row>
    <row r="395" spans="1:19" s="21" customFormat="1" ht="15.75" customHeight="1" x14ac:dyDescent="0.25">
      <c r="A395" s="29" t="s">
        <v>651</v>
      </c>
      <c r="B395" s="39" t="s">
        <v>648</v>
      </c>
      <c r="C395" s="31" t="s">
        <v>29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28">
        <f t="shared" si="35"/>
        <v>0</v>
      </c>
      <c r="S395" s="28">
        <f t="shared" si="36"/>
        <v>0</v>
      </c>
    </row>
    <row r="396" spans="1:19" s="21" customFormat="1" ht="15.75" customHeight="1" x14ac:dyDescent="0.25">
      <c r="A396" s="29" t="s">
        <v>652</v>
      </c>
      <c r="B396" s="38" t="s">
        <v>653</v>
      </c>
      <c r="C396" s="31" t="s">
        <v>29</v>
      </c>
      <c r="D396" s="16">
        <v>0</v>
      </c>
      <c r="E396" s="16">
        <v>0</v>
      </c>
      <c r="F396" s="16">
        <v>0</v>
      </c>
      <c r="G396" s="16">
        <v>0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28">
        <f t="shared" si="35"/>
        <v>0</v>
      </c>
      <c r="S396" s="28">
        <f t="shared" si="36"/>
        <v>0</v>
      </c>
    </row>
    <row r="397" spans="1:19" s="21" customFormat="1" ht="15.75" customHeight="1" x14ac:dyDescent="0.25">
      <c r="A397" s="29" t="s">
        <v>654</v>
      </c>
      <c r="B397" s="38" t="s">
        <v>453</v>
      </c>
      <c r="C397" s="31" t="s">
        <v>29</v>
      </c>
      <c r="D397" s="16">
        <v>0</v>
      </c>
      <c r="E397" s="16">
        <v>0</v>
      </c>
      <c r="F397" s="16">
        <v>0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28">
        <f t="shared" si="35"/>
        <v>0</v>
      </c>
      <c r="S397" s="28">
        <f t="shared" si="36"/>
        <v>0</v>
      </c>
    </row>
    <row r="398" spans="1:19" s="21" customFormat="1" ht="31.5" customHeight="1" x14ac:dyDescent="0.25">
      <c r="A398" s="29" t="s">
        <v>655</v>
      </c>
      <c r="B398" s="38" t="s">
        <v>656</v>
      </c>
      <c r="C398" s="31" t="s">
        <v>29</v>
      </c>
      <c r="D398" s="16">
        <v>0</v>
      </c>
      <c r="E398" s="16">
        <v>0</v>
      </c>
      <c r="F398" s="16">
        <v>0</v>
      </c>
      <c r="G398" s="16">
        <v>0</v>
      </c>
      <c r="H398" s="16">
        <v>0</v>
      </c>
      <c r="I398" s="16">
        <v>0</v>
      </c>
      <c r="J398" s="16">
        <v>0</v>
      </c>
      <c r="K398" s="16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28">
        <f t="shared" si="35"/>
        <v>0</v>
      </c>
      <c r="S398" s="28">
        <f t="shared" si="36"/>
        <v>0</v>
      </c>
    </row>
    <row r="399" spans="1:19" s="21" customFormat="1" ht="18" customHeight="1" x14ac:dyDescent="0.25">
      <c r="A399" s="29" t="s">
        <v>657</v>
      </c>
      <c r="B399" s="39" t="s">
        <v>53</v>
      </c>
      <c r="C399" s="31" t="s">
        <v>29</v>
      </c>
      <c r="D399" s="16">
        <v>0</v>
      </c>
      <c r="E399" s="16">
        <v>0</v>
      </c>
      <c r="F399" s="16">
        <v>0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28">
        <f t="shared" si="35"/>
        <v>0</v>
      </c>
      <c r="S399" s="28">
        <f t="shared" si="36"/>
        <v>0</v>
      </c>
    </row>
    <row r="400" spans="1:19" s="21" customFormat="1" ht="18" customHeight="1" x14ac:dyDescent="0.25">
      <c r="A400" s="29" t="s">
        <v>658</v>
      </c>
      <c r="B400" s="48" t="s">
        <v>55</v>
      </c>
      <c r="C400" s="31" t="s">
        <v>29</v>
      </c>
      <c r="D400" s="16">
        <v>0</v>
      </c>
      <c r="E400" s="16">
        <v>0</v>
      </c>
      <c r="F400" s="16">
        <v>0</v>
      </c>
      <c r="G400" s="16">
        <v>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28">
        <f t="shared" si="35"/>
        <v>0</v>
      </c>
      <c r="S400" s="28">
        <f t="shared" si="36"/>
        <v>0</v>
      </c>
    </row>
    <row r="401" spans="1:19" s="21" customFormat="1" ht="31.5" customHeight="1" x14ac:dyDescent="0.25">
      <c r="A401" s="29" t="s">
        <v>34</v>
      </c>
      <c r="B401" s="36" t="s">
        <v>659</v>
      </c>
      <c r="C401" s="31" t="s">
        <v>29</v>
      </c>
      <c r="D401" s="16">
        <v>0</v>
      </c>
      <c r="E401" s="16">
        <v>0</v>
      </c>
      <c r="F401" s="16">
        <v>0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28">
        <f t="shared" si="35"/>
        <v>0</v>
      </c>
      <c r="S401" s="28">
        <f t="shared" si="36"/>
        <v>0</v>
      </c>
    </row>
    <row r="402" spans="1:19" s="21" customFormat="1" ht="31.5" customHeight="1" x14ac:dyDescent="0.25">
      <c r="A402" s="29" t="s">
        <v>660</v>
      </c>
      <c r="B402" s="38" t="s">
        <v>33</v>
      </c>
      <c r="C402" s="31" t="s">
        <v>29</v>
      </c>
      <c r="D402" s="16">
        <v>0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28">
        <f t="shared" si="35"/>
        <v>0</v>
      </c>
      <c r="S402" s="28">
        <f t="shared" si="36"/>
        <v>0</v>
      </c>
    </row>
    <row r="403" spans="1:19" s="21" customFormat="1" ht="31.5" customHeight="1" x14ac:dyDescent="0.25">
      <c r="A403" s="29" t="s">
        <v>661</v>
      </c>
      <c r="B403" s="38" t="s">
        <v>35</v>
      </c>
      <c r="C403" s="31" t="s">
        <v>29</v>
      </c>
      <c r="D403" s="16">
        <v>0</v>
      </c>
      <c r="E403" s="16">
        <v>0</v>
      </c>
      <c r="F403" s="16">
        <v>0</v>
      </c>
      <c r="G403" s="16">
        <v>0</v>
      </c>
      <c r="H403" s="16">
        <v>0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28">
        <f t="shared" si="35"/>
        <v>0</v>
      </c>
      <c r="S403" s="28">
        <f t="shared" si="36"/>
        <v>0</v>
      </c>
    </row>
    <row r="404" spans="1:19" s="21" customFormat="1" ht="31.5" customHeight="1" x14ac:dyDescent="0.25">
      <c r="A404" s="29" t="s">
        <v>662</v>
      </c>
      <c r="B404" s="38" t="s">
        <v>37</v>
      </c>
      <c r="C404" s="31" t="s">
        <v>29</v>
      </c>
      <c r="D404" s="16">
        <v>0</v>
      </c>
      <c r="E404" s="16">
        <v>0</v>
      </c>
      <c r="F404" s="16">
        <v>0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28">
        <f t="shared" si="35"/>
        <v>0</v>
      </c>
      <c r="S404" s="28">
        <f t="shared" si="36"/>
        <v>0</v>
      </c>
    </row>
    <row r="405" spans="1:19" s="21" customFormat="1" ht="15.75" customHeight="1" x14ac:dyDescent="0.25">
      <c r="A405" s="29" t="s">
        <v>36</v>
      </c>
      <c r="B405" s="36" t="s">
        <v>663</v>
      </c>
      <c r="C405" s="31" t="s">
        <v>29</v>
      </c>
      <c r="D405" s="16">
        <v>0</v>
      </c>
      <c r="E405" s="16">
        <v>0</v>
      </c>
      <c r="F405" s="16">
        <v>0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28">
        <f t="shared" si="35"/>
        <v>0</v>
      </c>
      <c r="S405" s="28">
        <f t="shared" si="36"/>
        <v>0</v>
      </c>
    </row>
    <row r="406" spans="1:19" s="21" customFormat="1" x14ac:dyDescent="0.25">
      <c r="A406" s="29" t="s">
        <v>38</v>
      </c>
      <c r="B406" s="37" t="s">
        <v>664</v>
      </c>
      <c r="C406" s="31" t="s">
        <v>29</v>
      </c>
      <c r="D406" s="16">
        <f>D407</f>
        <v>0</v>
      </c>
      <c r="E406" s="16">
        <f>E407</f>
        <v>0</v>
      </c>
      <c r="F406" s="16">
        <f>F407</f>
        <v>0.78</v>
      </c>
      <c r="G406" s="16">
        <f t="shared" ref="G406:Q406" si="39">G407</f>
        <v>0</v>
      </c>
      <c r="H406" s="16">
        <f t="shared" si="39"/>
        <v>2.5</v>
      </c>
      <c r="I406" s="16">
        <v>2.5</v>
      </c>
      <c r="J406" s="16">
        <f t="shared" si="39"/>
        <v>7.14</v>
      </c>
      <c r="K406" s="16">
        <f t="shared" si="39"/>
        <v>327.91399999999999</v>
      </c>
      <c r="L406" s="16">
        <v>2.1739999999999999</v>
      </c>
      <c r="M406" s="16">
        <f t="shared" si="39"/>
        <v>0</v>
      </c>
      <c r="N406" s="16">
        <f t="shared" si="39"/>
        <v>21.42</v>
      </c>
      <c r="O406" s="16">
        <f t="shared" si="39"/>
        <v>0</v>
      </c>
      <c r="P406" s="16">
        <f t="shared" si="39"/>
        <v>27.77</v>
      </c>
      <c r="Q406" s="16">
        <f t="shared" si="39"/>
        <v>0</v>
      </c>
      <c r="R406" s="28">
        <f>F406+H406+J406+L406+N406+P406</f>
        <v>61.784000000000006</v>
      </c>
      <c r="S406" s="28">
        <f t="shared" si="36"/>
        <v>330.41399999999999</v>
      </c>
    </row>
    <row r="407" spans="1:19" s="21" customFormat="1" x14ac:dyDescent="0.25">
      <c r="A407" s="29" t="s">
        <v>665</v>
      </c>
      <c r="B407" s="36" t="s">
        <v>666</v>
      </c>
      <c r="C407" s="31" t="s">
        <v>29</v>
      </c>
      <c r="D407" s="16">
        <v>0</v>
      </c>
      <c r="E407" s="16">
        <v>0</v>
      </c>
      <c r="F407" s="16">
        <f>F413</f>
        <v>0.78</v>
      </c>
      <c r="G407" s="16">
        <f t="shared" ref="G407:Q407" si="40">G413</f>
        <v>0</v>
      </c>
      <c r="H407" s="16">
        <f>H413</f>
        <v>2.5</v>
      </c>
      <c r="I407" s="16">
        <v>2.5</v>
      </c>
      <c r="J407" s="16">
        <f t="shared" si="40"/>
        <v>7.14</v>
      </c>
      <c r="K407" s="16">
        <f t="shared" si="40"/>
        <v>327.91399999999999</v>
      </c>
      <c r="L407" s="16">
        <v>2.1739999999999999</v>
      </c>
      <c r="M407" s="16">
        <f t="shared" si="40"/>
        <v>0</v>
      </c>
      <c r="N407" s="16">
        <f t="shared" si="40"/>
        <v>21.42</v>
      </c>
      <c r="O407" s="16">
        <f t="shared" si="40"/>
        <v>0</v>
      </c>
      <c r="P407" s="16">
        <f t="shared" si="40"/>
        <v>27.77</v>
      </c>
      <c r="Q407" s="16">
        <f t="shared" si="40"/>
        <v>0</v>
      </c>
      <c r="R407" s="28">
        <f>F407+H407+J407+L407+N407+P407</f>
        <v>61.784000000000006</v>
      </c>
      <c r="S407" s="28">
        <f t="shared" si="36"/>
        <v>330.41399999999999</v>
      </c>
    </row>
    <row r="408" spans="1:19" s="21" customFormat="1" ht="15.75" customHeight="1" x14ac:dyDescent="0.25">
      <c r="A408" s="29" t="s">
        <v>667</v>
      </c>
      <c r="B408" s="38" t="s">
        <v>668</v>
      </c>
      <c r="C408" s="31" t="s">
        <v>29</v>
      </c>
      <c r="D408" s="16">
        <v>0</v>
      </c>
      <c r="E408" s="16">
        <v>0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28">
        <f t="shared" si="35"/>
        <v>0</v>
      </c>
      <c r="S408" s="28">
        <f t="shared" si="36"/>
        <v>0</v>
      </c>
    </row>
    <row r="409" spans="1:19" s="21" customFormat="1" ht="31.5" customHeight="1" x14ac:dyDescent="0.25">
      <c r="A409" s="29" t="s">
        <v>669</v>
      </c>
      <c r="B409" s="38" t="s">
        <v>33</v>
      </c>
      <c r="C409" s="31" t="s">
        <v>29</v>
      </c>
      <c r="D409" s="16">
        <v>0</v>
      </c>
      <c r="E409" s="16">
        <v>0</v>
      </c>
      <c r="F409" s="16">
        <v>0</v>
      </c>
      <c r="G409" s="16">
        <v>0</v>
      </c>
      <c r="H409" s="16">
        <v>0</v>
      </c>
      <c r="I409" s="16">
        <v>0</v>
      </c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>
        <v>0</v>
      </c>
      <c r="R409" s="28">
        <f t="shared" si="35"/>
        <v>0</v>
      </c>
      <c r="S409" s="28">
        <f t="shared" si="36"/>
        <v>0</v>
      </c>
    </row>
    <row r="410" spans="1:19" s="21" customFormat="1" ht="31.5" customHeight="1" x14ac:dyDescent="0.25">
      <c r="A410" s="29" t="s">
        <v>670</v>
      </c>
      <c r="B410" s="38" t="s">
        <v>35</v>
      </c>
      <c r="C410" s="31" t="s">
        <v>29</v>
      </c>
      <c r="D410" s="16">
        <v>0</v>
      </c>
      <c r="E410" s="16">
        <v>0</v>
      </c>
      <c r="F410" s="16">
        <v>0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28">
        <f t="shared" si="35"/>
        <v>0</v>
      </c>
      <c r="S410" s="28">
        <f t="shared" si="36"/>
        <v>0</v>
      </c>
    </row>
    <row r="411" spans="1:19" s="21" customFormat="1" ht="31.5" customHeight="1" x14ac:dyDescent="0.25">
      <c r="A411" s="29" t="s">
        <v>671</v>
      </c>
      <c r="B411" s="38" t="s">
        <v>37</v>
      </c>
      <c r="C411" s="31" t="s">
        <v>29</v>
      </c>
      <c r="D411" s="16">
        <v>0</v>
      </c>
      <c r="E411" s="16">
        <v>0</v>
      </c>
      <c r="F411" s="16">
        <v>0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28">
        <f t="shared" si="35"/>
        <v>0</v>
      </c>
      <c r="S411" s="28">
        <f t="shared" si="36"/>
        <v>0</v>
      </c>
    </row>
    <row r="412" spans="1:19" s="21" customFormat="1" ht="15.75" customHeight="1" x14ac:dyDescent="0.25">
      <c r="A412" s="29" t="s">
        <v>672</v>
      </c>
      <c r="B412" s="38" t="s">
        <v>438</v>
      </c>
      <c r="C412" s="31" t="s">
        <v>29</v>
      </c>
      <c r="D412" s="16">
        <v>0</v>
      </c>
      <c r="E412" s="16">
        <v>0</v>
      </c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28">
        <f t="shared" si="35"/>
        <v>0</v>
      </c>
      <c r="S412" s="28">
        <f t="shared" si="36"/>
        <v>0</v>
      </c>
    </row>
    <row r="413" spans="1:19" s="21" customFormat="1" x14ac:dyDescent="0.25">
      <c r="A413" s="29" t="s">
        <v>673</v>
      </c>
      <c r="B413" s="38" t="s">
        <v>441</v>
      </c>
      <c r="C413" s="31" t="s">
        <v>29</v>
      </c>
      <c r="D413" s="16">
        <v>0</v>
      </c>
      <c r="E413" s="16">
        <v>0</v>
      </c>
      <c r="F413" s="16">
        <v>0.78</v>
      </c>
      <c r="G413" s="16">
        <v>0</v>
      </c>
      <c r="H413" s="28">
        <v>2.5</v>
      </c>
      <c r="I413" s="28">
        <v>2.5</v>
      </c>
      <c r="J413" s="28">
        <v>7.14</v>
      </c>
      <c r="K413" s="28">
        <v>327.91399999999999</v>
      </c>
      <c r="L413" s="28">
        <v>2.1739999999999999</v>
      </c>
      <c r="M413" s="28">
        <v>0</v>
      </c>
      <c r="N413" s="28">
        <v>21.42</v>
      </c>
      <c r="O413" s="28">
        <v>0</v>
      </c>
      <c r="P413" s="28">
        <v>27.77</v>
      </c>
      <c r="Q413" s="28">
        <v>0</v>
      </c>
      <c r="R413" s="28">
        <f>F413+H413+J413+L413+N413+P413</f>
        <v>61.784000000000006</v>
      </c>
      <c r="S413" s="28">
        <f t="shared" ref="S413:S463" si="41">G413+I413+K413+M413+O413+Q413</f>
        <v>330.41399999999999</v>
      </c>
    </row>
    <row r="414" spans="1:19" s="21" customFormat="1" ht="15.75" customHeight="1" x14ac:dyDescent="0.25">
      <c r="A414" s="29" t="s">
        <v>674</v>
      </c>
      <c r="B414" s="38" t="s">
        <v>444</v>
      </c>
      <c r="C414" s="31" t="s">
        <v>29</v>
      </c>
      <c r="D414" s="16">
        <v>0</v>
      </c>
      <c r="E414" s="16">
        <v>0</v>
      </c>
      <c r="F414" s="16">
        <v>0</v>
      </c>
      <c r="G414" s="16">
        <v>0</v>
      </c>
      <c r="H414" s="16">
        <v>0</v>
      </c>
      <c r="I414" s="16">
        <v>0</v>
      </c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>
        <v>0</v>
      </c>
      <c r="R414" s="16">
        <v>0</v>
      </c>
      <c r="S414" s="28">
        <f t="shared" si="41"/>
        <v>0</v>
      </c>
    </row>
    <row r="415" spans="1:19" s="21" customFormat="1" ht="15.75" customHeight="1" x14ac:dyDescent="0.25">
      <c r="A415" s="29" t="s">
        <v>675</v>
      </c>
      <c r="B415" s="38" t="s">
        <v>450</v>
      </c>
      <c r="C415" s="31" t="s">
        <v>29</v>
      </c>
      <c r="D415" s="16">
        <v>0</v>
      </c>
      <c r="E415" s="16">
        <v>0</v>
      </c>
      <c r="F415" s="16">
        <v>0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>
        <v>0</v>
      </c>
      <c r="R415" s="16">
        <v>0</v>
      </c>
      <c r="S415" s="28">
        <f t="shared" si="41"/>
        <v>0</v>
      </c>
    </row>
    <row r="416" spans="1:19" s="21" customFormat="1" ht="15.75" customHeight="1" x14ac:dyDescent="0.25">
      <c r="A416" s="29" t="s">
        <v>676</v>
      </c>
      <c r="B416" s="38" t="s">
        <v>453</v>
      </c>
      <c r="C416" s="31" t="s">
        <v>29</v>
      </c>
      <c r="D416" s="16">
        <v>0</v>
      </c>
      <c r="E416" s="16">
        <v>0</v>
      </c>
      <c r="F416" s="16">
        <v>0</v>
      </c>
      <c r="G416" s="16">
        <v>0</v>
      </c>
      <c r="H416" s="16">
        <v>0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28">
        <f t="shared" si="41"/>
        <v>0</v>
      </c>
    </row>
    <row r="417" spans="1:19" s="21" customFormat="1" ht="31.5" customHeight="1" x14ac:dyDescent="0.25">
      <c r="A417" s="29" t="s">
        <v>677</v>
      </c>
      <c r="B417" s="38" t="s">
        <v>456</v>
      </c>
      <c r="C417" s="31" t="s">
        <v>29</v>
      </c>
      <c r="D417" s="16">
        <v>0</v>
      </c>
      <c r="E417" s="16">
        <v>0</v>
      </c>
      <c r="F417" s="16">
        <v>0</v>
      </c>
      <c r="G417" s="16">
        <v>0</v>
      </c>
      <c r="H417" s="16">
        <v>0</v>
      </c>
      <c r="I417" s="16">
        <v>0</v>
      </c>
      <c r="J417" s="16">
        <v>0</v>
      </c>
      <c r="K417" s="16">
        <v>0</v>
      </c>
      <c r="L417" s="16">
        <v>0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28">
        <f t="shared" si="41"/>
        <v>0</v>
      </c>
    </row>
    <row r="418" spans="1:19" s="21" customFormat="1" ht="15.75" customHeight="1" x14ac:dyDescent="0.25">
      <c r="A418" s="29" t="s">
        <v>678</v>
      </c>
      <c r="B418" s="39" t="s">
        <v>53</v>
      </c>
      <c r="C418" s="31" t="s">
        <v>29</v>
      </c>
      <c r="D418" s="16">
        <v>0</v>
      </c>
      <c r="E418" s="16">
        <v>0</v>
      </c>
      <c r="F418" s="16">
        <v>0</v>
      </c>
      <c r="G418" s="16">
        <v>0</v>
      </c>
      <c r="H418" s="16">
        <v>0</v>
      </c>
      <c r="I418" s="16">
        <v>0</v>
      </c>
      <c r="J418" s="16">
        <v>0</v>
      </c>
      <c r="K418" s="16">
        <v>0</v>
      </c>
      <c r="L418" s="16">
        <v>0</v>
      </c>
      <c r="M418" s="16">
        <v>0</v>
      </c>
      <c r="N418" s="16">
        <v>0</v>
      </c>
      <c r="O418" s="16">
        <v>0</v>
      </c>
      <c r="P418" s="16">
        <v>0</v>
      </c>
      <c r="Q418" s="16">
        <v>0</v>
      </c>
      <c r="R418" s="16">
        <v>0</v>
      </c>
      <c r="S418" s="28">
        <f t="shared" si="41"/>
        <v>0</v>
      </c>
    </row>
    <row r="419" spans="1:19" s="21" customFormat="1" ht="15.75" customHeight="1" x14ac:dyDescent="0.25">
      <c r="A419" s="29" t="s">
        <v>679</v>
      </c>
      <c r="B419" s="48" t="s">
        <v>55</v>
      </c>
      <c r="C419" s="31" t="s">
        <v>29</v>
      </c>
      <c r="D419" s="16">
        <v>0</v>
      </c>
      <c r="E419" s="16">
        <v>0</v>
      </c>
      <c r="F419" s="16">
        <v>0</v>
      </c>
      <c r="G419" s="16">
        <v>0</v>
      </c>
      <c r="H419" s="16">
        <v>0</v>
      </c>
      <c r="I419" s="16">
        <v>0</v>
      </c>
      <c r="J419" s="16">
        <v>0</v>
      </c>
      <c r="K419" s="16">
        <v>0</v>
      </c>
      <c r="L419" s="16">
        <v>0</v>
      </c>
      <c r="M419" s="16">
        <v>0</v>
      </c>
      <c r="N419" s="16">
        <v>0</v>
      </c>
      <c r="O419" s="16">
        <v>0</v>
      </c>
      <c r="P419" s="16">
        <v>0</v>
      </c>
      <c r="Q419" s="16">
        <v>0</v>
      </c>
      <c r="R419" s="16">
        <v>0</v>
      </c>
      <c r="S419" s="28">
        <f t="shared" si="41"/>
        <v>0</v>
      </c>
    </row>
    <row r="420" spans="1:19" s="21" customFormat="1" ht="15.75" customHeight="1" x14ac:dyDescent="0.25">
      <c r="A420" s="29" t="s">
        <v>680</v>
      </c>
      <c r="B420" s="36" t="s">
        <v>681</v>
      </c>
      <c r="C420" s="31" t="s">
        <v>29</v>
      </c>
      <c r="D420" s="16">
        <v>0</v>
      </c>
      <c r="E420" s="16">
        <v>0</v>
      </c>
      <c r="F420" s="16">
        <v>0</v>
      </c>
      <c r="G420" s="16">
        <v>0</v>
      </c>
      <c r="H420" s="16">
        <v>0</v>
      </c>
      <c r="I420" s="16">
        <v>0</v>
      </c>
      <c r="J420" s="16">
        <v>0</v>
      </c>
      <c r="K420" s="16">
        <v>0</v>
      </c>
      <c r="L420" s="16">
        <v>0</v>
      </c>
      <c r="M420" s="16">
        <v>0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28">
        <f t="shared" si="41"/>
        <v>0</v>
      </c>
    </row>
    <row r="421" spans="1:19" s="21" customFormat="1" ht="15.75" customHeight="1" x14ac:dyDescent="0.25">
      <c r="A421" s="29" t="s">
        <v>682</v>
      </c>
      <c r="B421" s="36" t="s">
        <v>683</v>
      </c>
      <c r="C421" s="31" t="s">
        <v>29</v>
      </c>
      <c r="D421" s="16">
        <v>0</v>
      </c>
      <c r="E421" s="16">
        <v>0</v>
      </c>
      <c r="F421" s="16">
        <v>0</v>
      </c>
      <c r="G421" s="16">
        <v>0</v>
      </c>
      <c r="H421" s="16">
        <v>0</v>
      </c>
      <c r="I421" s="16">
        <v>0</v>
      </c>
      <c r="J421" s="16">
        <v>0</v>
      </c>
      <c r="K421" s="16">
        <v>0</v>
      </c>
      <c r="L421" s="16">
        <v>0</v>
      </c>
      <c r="M421" s="16">
        <v>0</v>
      </c>
      <c r="N421" s="16">
        <v>0</v>
      </c>
      <c r="O421" s="16">
        <v>0</v>
      </c>
      <c r="P421" s="16">
        <v>0</v>
      </c>
      <c r="Q421" s="16">
        <v>0</v>
      </c>
      <c r="R421" s="16">
        <v>0</v>
      </c>
      <c r="S421" s="28">
        <f t="shared" si="41"/>
        <v>0</v>
      </c>
    </row>
    <row r="422" spans="1:19" s="21" customFormat="1" ht="15.75" customHeight="1" x14ac:dyDescent="0.25">
      <c r="A422" s="29" t="s">
        <v>684</v>
      </c>
      <c r="B422" s="38" t="s">
        <v>668</v>
      </c>
      <c r="C422" s="31" t="s">
        <v>29</v>
      </c>
      <c r="D422" s="16">
        <v>0</v>
      </c>
      <c r="E422" s="16">
        <v>0</v>
      </c>
      <c r="F422" s="16">
        <v>0</v>
      </c>
      <c r="G422" s="16">
        <v>0</v>
      </c>
      <c r="H422" s="16">
        <v>0</v>
      </c>
      <c r="I422" s="16">
        <v>0</v>
      </c>
      <c r="J422" s="16">
        <v>0</v>
      </c>
      <c r="K422" s="16">
        <v>0</v>
      </c>
      <c r="L422" s="16">
        <v>0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28">
        <f t="shared" si="41"/>
        <v>0</v>
      </c>
    </row>
    <row r="423" spans="1:19" s="21" customFormat="1" ht="31.5" customHeight="1" x14ac:dyDescent="0.25">
      <c r="A423" s="29" t="s">
        <v>685</v>
      </c>
      <c r="B423" s="38" t="s">
        <v>33</v>
      </c>
      <c r="C423" s="31" t="s">
        <v>29</v>
      </c>
      <c r="D423" s="16">
        <v>0</v>
      </c>
      <c r="E423" s="16">
        <v>0</v>
      </c>
      <c r="F423" s="16">
        <v>0</v>
      </c>
      <c r="G423" s="16">
        <v>0</v>
      </c>
      <c r="H423" s="16">
        <v>0</v>
      </c>
      <c r="I423" s="16">
        <v>0</v>
      </c>
      <c r="J423" s="16">
        <v>0</v>
      </c>
      <c r="K423" s="16">
        <v>0</v>
      </c>
      <c r="L423" s="16">
        <v>0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28">
        <f t="shared" si="41"/>
        <v>0</v>
      </c>
    </row>
    <row r="424" spans="1:19" s="21" customFormat="1" ht="31.5" customHeight="1" x14ac:dyDescent="0.25">
      <c r="A424" s="29" t="s">
        <v>686</v>
      </c>
      <c r="B424" s="38" t="s">
        <v>35</v>
      </c>
      <c r="C424" s="31" t="s">
        <v>29</v>
      </c>
      <c r="D424" s="16">
        <v>0</v>
      </c>
      <c r="E424" s="16">
        <v>0</v>
      </c>
      <c r="F424" s="16">
        <v>0</v>
      </c>
      <c r="G424" s="16">
        <v>0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0</v>
      </c>
      <c r="O424" s="16">
        <v>0</v>
      </c>
      <c r="P424" s="16">
        <v>0</v>
      </c>
      <c r="Q424" s="16">
        <v>0</v>
      </c>
      <c r="R424" s="16">
        <v>0</v>
      </c>
      <c r="S424" s="28">
        <f t="shared" si="41"/>
        <v>0</v>
      </c>
    </row>
    <row r="425" spans="1:19" s="21" customFormat="1" ht="31.5" customHeight="1" x14ac:dyDescent="0.25">
      <c r="A425" s="29" t="s">
        <v>687</v>
      </c>
      <c r="B425" s="38" t="s">
        <v>37</v>
      </c>
      <c r="C425" s="31" t="s">
        <v>29</v>
      </c>
      <c r="D425" s="16">
        <v>0</v>
      </c>
      <c r="E425" s="16">
        <v>0</v>
      </c>
      <c r="F425" s="16">
        <v>0</v>
      </c>
      <c r="G425" s="16">
        <v>0</v>
      </c>
      <c r="H425" s="16">
        <v>0</v>
      </c>
      <c r="I425" s="16">
        <v>0</v>
      </c>
      <c r="J425" s="16">
        <v>0</v>
      </c>
      <c r="K425" s="16">
        <v>0</v>
      </c>
      <c r="L425" s="16">
        <v>0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28">
        <f t="shared" si="41"/>
        <v>0</v>
      </c>
    </row>
    <row r="426" spans="1:19" s="21" customFormat="1" ht="15.75" customHeight="1" x14ac:dyDescent="0.25">
      <c r="A426" s="29" t="s">
        <v>688</v>
      </c>
      <c r="B426" s="38" t="s">
        <v>438</v>
      </c>
      <c r="C426" s="31" t="s">
        <v>29</v>
      </c>
      <c r="D426" s="16">
        <v>0</v>
      </c>
      <c r="E426" s="16">
        <v>0</v>
      </c>
      <c r="F426" s="16">
        <v>0</v>
      </c>
      <c r="G426" s="16">
        <v>0</v>
      </c>
      <c r="H426" s="16">
        <v>0</v>
      </c>
      <c r="I426" s="16">
        <v>0</v>
      </c>
      <c r="J426" s="16">
        <v>0</v>
      </c>
      <c r="K426" s="16">
        <v>0</v>
      </c>
      <c r="L426" s="16">
        <v>0</v>
      </c>
      <c r="M426" s="16">
        <v>0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28">
        <f t="shared" si="41"/>
        <v>0</v>
      </c>
    </row>
    <row r="427" spans="1:19" s="21" customFormat="1" ht="15.75" customHeight="1" x14ac:dyDescent="0.25">
      <c r="A427" s="29" t="s">
        <v>689</v>
      </c>
      <c r="B427" s="38" t="s">
        <v>441</v>
      </c>
      <c r="C427" s="31" t="s">
        <v>29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  <c r="L427" s="16">
        <v>0</v>
      </c>
      <c r="M427" s="16">
        <v>0</v>
      </c>
      <c r="N427" s="16">
        <v>0</v>
      </c>
      <c r="O427" s="16">
        <v>0</v>
      </c>
      <c r="P427" s="16">
        <v>0</v>
      </c>
      <c r="Q427" s="16">
        <v>0</v>
      </c>
      <c r="R427" s="16">
        <v>0</v>
      </c>
      <c r="S427" s="28">
        <f t="shared" si="41"/>
        <v>0</v>
      </c>
    </row>
    <row r="428" spans="1:19" s="21" customFormat="1" ht="15.75" customHeight="1" x14ac:dyDescent="0.25">
      <c r="A428" s="29" t="s">
        <v>690</v>
      </c>
      <c r="B428" s="38" t="s">
        <v>444</v>
      </c>
      <c r="C428" s="31" t="s">
        <v>29</v>
      </c>
      <c r="D428" s="16">
        <v>0</v>
      </c>
      <c r="E428" s="16">
        <v>0</v>
      </c>
      <c r="F428" s="16">
        <v>0</v>
      </c>
      <c r="G428" s="16"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28">
        <f t="shared" si="41"/>
        <v>0</v>
      </c>
    </row>
    <row r="429" spans="1:19" s="21" customFormat="1" ht="15.75" customHeight="1" x14ac:dyDescent="0.25">
      <c r="A429" s="29" t="s">
        <v>691</v>
      </c>
      <c r="B429" s="38" t="s">
        <v>450</v>
      </c>
      <c r="C429" s="31" t="s">
        <v>29</v>
      </c>
      <c r="D429" s="16">
        <v>0</v>
      </c>
      <c r="E429" s="16">
        <v>0</v>
      </c>
      <c r="F429" s="16">
        <v>0</v>
      </c>
      <c r="G429" s="16">
        <v>0</v>
      </c>
      <c r="H429" s="16">
        <v>0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28">
        <f t="shared" si="41"/>
        <v>0</v>
      </c>
    </row>
    <row r="430" spans="1:19" s="21" customFormat="1" ht="15.75" customHeight="1" x14ac:dyDescent="0.25">
      <c r="A430" s="29" t="s">
        <v>692</v>
      </c>
      <c r="B430" s="38" t="s">
        <v>453</v>
      </c>
      <c r="C430" s="31" t="s">
        <v>29</v>
      </c>
      <c r="D430" s="16">
        <v>0</v>
      </c>
      <c r="E430" s="16">
        <v>0</v>
      </c>
      <c r="F430" s="16">
        <v>0</v>
      </c>
      <c r="G430" s="16">
        <v>0</v>
      </c>
      <c r="H430" s="16">
        <v>0</v>
      </c>
      <c r="I430" s="16">
        <v>0</v>
      </c>
      <c r="J430" s="16">
        <v>0</v>
      </c>
      <c r="K430" s="16">
        <v>0</v>
      </c>
      <c r="L430" s="16">
        <v>0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28">
        <f t="shared" si="41"/>
        <v>0</v>
      </c>
    </row>
    <row r="431" spans="1:19" s="21" customFormat="1" ht="31.5" customHeight="1" x14ac:dyDescent="0.25">
      <c r="A431" s="29" t="s">
        <v>693</v>
      </c>
      <c r="B431" s="38" t="s">
        <v>456</v>
      </c>
      <c r="C431" s="31" t="s">
        <v>29</v>
      </c>
      <c r="D431" s="16">
        <v>0</v>
      </c>
      <c r="E431" s="16">
        <v>0</v>
      </c>
      <c r="F431" s="16">
        <v>0</v>
      </c>
      <c r="G431" s="16">
        <v>0</v>
      </c>
      <c r="H431" s="16">
        <v>0</v>
      </c>
      <c r="I431" s="16">
        <v>0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28">
        <f t="shared" si="41"/>
        <v>0</v>
      </c>
    </row>
    <row r="432" spans="1:19" s="21" customFormat="1" ht="15.75" customHeight="1" x14ac:dyDescent="0.25">
      <c r="A432" s="29" t="s">
        <v>694</v>
      </c>
      <c r="B432" s="48" t="s">
        <v>53</v>
      </c>
      <c r="C432" s="31" t="s">
        <v>29</v>
      </c>
      <c r="D432" s="16">
        <v>0</v>
      </c>
      <c r="E432" s="16">
        <v>0</v>
      </c>
      <c r="F432" s="16">
        <v>0</v>
      </c>
      <c r="G432" s="16">
        <v>0</v>
      </c>
      <c r="H432" s="16">
        <v>0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28">
        <f t="shared" si="41"/>
        <v>0</v>
      </c>
    </row>
    <row r="433" spans="1:19" s="21" customFormat="1" ht="15.75" customHeight="1" x14ac:dyDescent="0.25">
      <c r="A433" s="29" t="s">
        <v>695</v>
      </c>
      <c r="B433" s="48" t="s">
        <v>55</v>
      </c>
      <c r="C433" s="31" t="s">
        <v>29</v>
      </c>
      <c r="D433" s="16">
        <v>0</v>
      </c>
      <c r="E433" s="16">
        <v>0</v>
      </c>
      <c r="F433" s="16">
        <v>0</v>
      </c>
      <c r="G433" s="16">
        <v>0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28">
        <f t="shared" si="41"/>
        <v>0</v>
      </c>
    </row>
    <row r="434" spans="1:19" s="21" customFormat="1" ht="15.75" customHeight="1" x14ac:dyDescent="0.25">
      <c r="A434" s="29" t="s">
        <v>40</v>
      </c>
      <c r="B434" s="37" t="s">
        <v>696</v>
      </c>
      <c r="C434" s="31" t="s">
        <v>29</v>
      </c>
      <c r="D434" s="16">
        <v>0</v>
      </c>
      <c r="E434" s="16">
        <v>0</v>
      </c>
      <c r="F434" s="16">
        <v>0.15</v>
      </c>
      <c r="G434" s="16">
        <v>0</v>
      </c>
      <c r="H434" s="16">
        <v>0.5</v>
      </c>
      <c r="I434" s="16">
        <v>0.5</v>
      </c>
      <c r="J434" s="16">
        <v>1.43</v>
      </c>
      <c r="K434" s="16">
        <v>65.584137511866203</v>
      </c>
      <c r="L434" s="16">
        <f>L380-L413</f>
        <v>0.43599999999999994</v>
      </c>
      <c r="M434" s="16">
        <v>0</v>
      </c>
      <c r="N434" s="16">
        <v>4.28</v>
      </c>
      <c r="O434" s="16">
        <v>0</v>
      </c>
      <c r="P434" s="16">
        <v>5.56</v>
      </c>
      <c r="Q434" s="16">
        <v>0</v>
      </c>
      <c r="R434" s="28">
        <f>F434+H434+J434+L434+N434+P434</f>
        <v>12.356</v>
      </c>
      <c r="S434" s="28">
        <f t="shared" si="41"/>
        <v>66.084137511866203</v>
      </c>
    </row>
    <row r="435" spans="1:19" s="21" customFormat="1" ht="15.75" customHeight="1" x14ac:dyDescent="0.25">
      <c r="A435" s="29" t="s">
        <v>42</v>
      </c>
      <c r="B435" s="37" t="s">
        <v>697</v>
      </c>
      <c r="C435" s="31" t="s">
        <v>29</v>
      </c>
      <c r="D435" s="16">
        <v>0</v>
      </c>
      <c r="E435" s="16">
        <v>0</v>
      </c>
      <c r="F435" s="16">
        <v>0</v>
      </c>
      <c r="G435" s="16">
        <v>0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28">
        <f t="shared" si="41"/>
        <v>0</v>
      </c>
    </row>
    <row r="436" spans="1:19" s="21" customFormat="1" ht="15.75" customHeight="1" x14ac:dyDescent="0.25">
      <c r="A436" s="29" t="s">
        <v>698</v>
      </c>
      <c r="B436" s="49" t="s">
        <v>699</v>
      </c>
      <c r="C436" s="31" t="s">
        <v>29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28">
        <f t="shared" si="41"/>
        <v>0</v>
      </c>
    </row>
    <row r="437" spans="1:19" s="21" customFormat="1" ht="15.75" customHeight="1" x14ac:dyDescent="0.25">
      <c r="A437" s="29" t="s">
        <v>700</v>
      </c>
      <c r="B437" s="49" t="s">
        <v>701</v>
      </c>
      <c r="C437" s="31" t="s">
        <v>29</v>
      </c>
      <c r="D437" s="16">
        <v>0</v>
      </c>
      <c r="E437" s="16">
        <v>0</v>
      </c>
      <c r="F437" s="16">
        <v>0</v>
      </c>
      <c r="G437" s="16">
        <v>0</v>
      </c>
      <c r="H437" s="16">
        <v>0</v>
      </c>
      <c r="I437" s="16">
        <v>0</v>
      </c>
      <c r="J437" s="16">
        <v>0</v>
      </c>
      <c r="K437" s="16">
        <v>0</v>
      </c>
      <c r="L437" s="16">
        <v>0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28">
        <f t="shared" si="41"/>
        <v>0</v>
      </c>
    </row>
    <row r="438" spans="1:19" s="21" customFormat="1" ht="18" customHeight="1" x14ac:dyDescent="0.25">
      <c r="A438" s="29" t="s">
        <v>702</v>
      </c>
      <c r="B438" s="49" t="s">
        <v>703</v>
      </c>
      <c r="C438" s="31" t="s">
        <v>29</v>
      </c>
      <c r="D438" s="16">
        <v>0</v>
      </c>
      <c r="E438" s="16">
        <v>0</v>
      </c>
      <c r="F438" s="16">
        <v>0</v>
      </c>
      <c r="G438" s="16">
        <v>0</v>
      </c>
      <c r="H438" s="16">
        <v>0</v>
      </c>
      <c r="I438" s="16">
        <v>0</v>
      </c>
      <c r="J438" s="16">
        <v>0</v>
      </c>
      <c r="K438" s="16">
        <v>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28">
        <f t="shared" si="41"/>
        <v>0</v>
      </c>
    </row>
    <row r="439" spans="1:19" s="21" customFormat="1" ht="15.75" customHeight="1" x14ac:dyDescent="0.25">
      <c r="A439" s="29" t="s">
        <v>704</v>
      </c>
      <c r="B439" s="49" t="s">
        <v>705</v>
      </c>
      <c r="C439" s="31" t="s">
        <v>29</v>
      </c>
      <c r="D439" s="16">
        <v>0</v>
      </c>
      <c r="E439" s="16">
        <v>0</v>
      </c>
      <c r="F439" s="16">
        <v>0</v>
      </c>
      <c r="G439" s="16">
        <v>0</v>
      </c>
      <c r="H439" s="16">
        <v>0</v>
      </c>
      <c r="I439" s="16">
        <v>0</v>
      </c>
      <c r="J439" s="16">
        <v>0</v>
      </c>
      <c r="K439" s="16">
        <v>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28">
        <f t="shared" si="41"/>
        <v>0</v>
      </c>
    </row>
    <row r="440" spans="1:19" s="21" customFormat="1" ht="15.75" customHeight="1" x14ac:dyDescent="0.25">
      <c r="A440" s="29" t="s">
        <v>58</v>
      </c>
      <c r="B440" s="47" t="s">
        <v>706</v>
      </c>
      <c r="C440" s="31" t="s">
        <v>29</v>
      </c>
      <c r="D440" s="16">
        <v>0</v>
      </c>
      <c r="E440" s="16">
        <v>0</v>
      </c>
      <c r="F440" s="16">
        <v>0</v>
      </c>
      <c r="G440" s="16">
        <v>0</v>
      </c>
      <c r="H440" s="16">
        <v>0</v>
      </c>
      <c r="I440" s="16">
        <v>0</v>
      </c>
      <c r="J440" s="16">
        <v>0</v>
      </c>
      <c r="K440" s="16">
        <v>0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28">
        <f t="shared" si="41"/>
        <v>0</v>
      </c>
    </row>
    <row r="441" spans="1:19" s="21" customFormat="1" ht="15.75" customHeight="1" x14ac:dyDescent="0.25">
      <c r="A441" s="29" t="s">
        <v>60</v>
      </c>
      <c r="B441" s="37" t="s">
        <v>707</v>
      </c>
      <c r="C441" s="31" t="s">
        <v>29</v>
      </c>
      <c r="D441" s="16">
        <v>0</v>
      </c>
      <c r="E441" s="16">
        <v>0</v>
      </c>
      <c r="F441" s="16">
        <v>0</v>
      </c>
      <c r="G441" s="16">
        <v>0</v>
      </c>
      <c r="H441" s="16">
        <v>0</v>
      </c>
      <c r="I441" s="16">
        <v>0</v>
      </c>
      <c r="J441" s="16">
        <v>0</v>
      </c>
      <c r="K441" s="16">
        <v>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28">
        <f t="shared" si="41"/>
        <v>0</v>
      </c>
    </row>
    <row r="442" spans="1:19" s="21" customFormat="1" ht="15.75" customHeight="1" x14ac:dyDescent="0.25">
      <c r="A442" s="29" t="s">
        <v>64</v>
      </c>
      <c r="B442" s="37" t="s">
        <v>708</v>
      </c>
      <c r="C442" s="31" t="s">
        <v>29</v>
      </c>
      <c r="D442" s="16">
        <v>0</v>
      </c>
      <c r="E442" s="16">
        <v>0</v>
      </c>
      <c r="F442" s="16">
        <v>0</v>
      </c>
      <c r="G442" s="16">
        <v>0</v>
      </c>
      <c r="H442" s="16">
        <v>0</v>
      </c>
      <c r="I442" s="16">
        <v>0</v>
      </c>
      <c r="J442" s="16">
        <v>0</v>
      </c>
      <c r="K442" s="16">
        <v>0</v>
      </c>
      <c r="L442" s="16">
        <v>0</v>
      </c>
      <c r="M442" s="16">
        <v>0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28">
        <f t="shared" si="41"/>
        <v>0</v>
      </c>
    </row>
    <row r="443" spans="1:19" s="21" customFormat="1" ht="15.75" customHeight="1" x14ac:dyDescent="0.25">
      <c r="A443" s="29" t="s">
        <v>65</v>
      </c>
      <c r="B443" s="37" t="s">
        <v>709</v>
      </c>
      <c r="C443" s="31" t="s">
        <v>29</v>
      </c>
      <c r="D443" s="16">
        <v>0</v>
      </c>
      <c r="E443" s="16">
        <v>0</v>
      </c>
      <c r="F443" s="16">
        <v>0</v>
      </c>
      <c r="G443" s="16">
        <v>0</v>
      </c>
      <c r="H443" s="16">
        <v>0</v>
      </c>
      <c r="I443" s="16">
        <v>0</v>
      </c>
      <c r="J443" s="16">
        <v>0</v>
      </c>
      <c r="K443" s="16">
        <v>0</v>
      </c>
      <c r="L443" s="16">
        <v>0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28">
        <f t="shared" si="41"/>
        <v>0</v>
      </c>
    </row>
    <row r="444" spans="1:19" s="21" customFormat="1" ht="15.75" customHeight="1" x14ac:dyDescent="0.25">
      <c r="A444" s="29" t="s">
        <v>66</v>
      </c>
      <c r="B444" s="37" t="s">
        <v>710</v>
      </c>
      <c r="C444" s="31" t="s">
        <v>29</v>
      </c>
      <c r="D444" s="16">
        <v>0</v>
      </c>
      <c r="E444" s="16">
        <v>0</v>
      </c>
      <c r="F444" s="16">
        <v>0</v>
      </c>
      <c r="G444" s="16">
        <v>0</v>
      </c>
      <c r="H444" s="16">
        <v>0</v>
      </c>
      <c r="I444" s="16">
        <v>0</v>
      </c>
      <c r="J444" s="16">
        <v>0</v>
      </c>
      <c r="K444" s="16">
        <v>0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28">
        <f t="shared" si="41"/>
        <v>0</v>
      </c>
    </row>
    <row r="445" spans="1:19" s="21" customFormat="1" ht="15.75" customHeight="1" x14ac:dyDescent="0.25">
      <c r="A445" s="29" t="s">
        <v>67</v>
      </c>
      <c r="B445" s="37" t="s">
        <v>711</v>
      </c>
      <c r="C445" s="31" t="s">
        <v>29</v>
      </c>
      <c r="D445" s="16">
        <v>0</v>
      </c>
      <c r="E445" s="16">
        <v>0</v>
      </c>
      <c r="F445" s="16">
        <v>0</v>
      </c>
      <c r="G445" s="16">
        <v>0</v>
      </c>
      <c r="H445" s="16">
        <v>0</v>
      </c>
      <c r="I445" s="16">
        <v>0</v>
      </c>
      <c r="J445" s="16">
        <v>0</v>
      </c>
      <c r="K445" s="16">
        <v>0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28">
        <f t="shared" si="41"/>
        <v>0</v>
      </c>
    </row>
    <row r="446" spans="1:19" s="21" customFormat="1" ht="15.75" customHeight="1" x14ac:dyDescent="0.25">
      <c r="A446" s="29" t="s">
        <v>118</v>
      </c>
      <c r="B446" s="36" t="s">
        <v>338</v>
      </c>
      <c r="C446" s="31" t="s">
        <v>29</v>
      </c>
      <c r="D446" s="16">
        <v>0</v>
      </c>
      <c r="E446" s="16">
        <v>0</v>
      </c>
      <c r="F446" s="16">
        <v>0</v>
      </c>
      <c r="G446" s="16">
        <v>0</v>
      </c>
      <c r="H446" s="16">
        <v>0</v>
      </c>
      <c r="I446" s="16">
        <v>0</v>
      </c>
      <c r="J446" s="16">
        <v>0</v>
      </c>
      <c r="K446" s="16">
        <v>0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28">
        <f t="shared" si="41"/>
        <v>0</v>
      </c>
    </row>
    <row r="447" spans="1:19" s="21" customFormat="1" ht="31.5" customHeight="1" x14ac:dyDescent="0.25">
      <c r="A447" s="29" t="s">
        <v>712</v>
      </c>
      <c r="B447" s="38" t="s">
        <v>713</v>
      </c>
      <c r="C447" s="31" t="s">
        <v>29</v>
      </c>
      <c r="D447" s="16">
        <v>0</v>
      </c>
      <c r="E447" s="16">
        <v>0</v>
      </c>
      <c r="F447" s="16">
        <v>0</v>
      </c>
      <c r="G447" s="16">
        <v>0</v>
      </c>
      <c r="H447" s="16">
        <v>0</v>
      </c>
      <c r="I447" s="16">
        <v>0</v>
      </c>
      <c r="J447" s="16">
        <v>0</v>
      </c>
      <c r="K447" s="16">
        <v>0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28">
        <f t="shared" si="41"/>
        <v>0</v>
      </c>
    </row>
    <row r="448" spans="1:19" s="21" customFormat="1" ht="15.75" customHeight="1" x14ac:dyDescent="0.25">
      <c r="A448" s="29" t="s">
        <v>120</v>
      </c>
      <c r="B448" s="36" t="s">
        <v>340</v>
      </c>
      <c r="C448" s="31" t="s">
        <v>29</v>
      </c>
      <c r="D448" s="16">
        <v>0</v>
      </c>
      <c r="E448" s="16">
        <v>0</v>
      </c>
      <c r="F448" s="16">
        <v>0</v>
      </c>
      <c r="G448" s="16">
        <v>0</v>
      </c>
      <c r="H448" s="16">
        <v>0</v>
      </c>
      <c r="I448" s="16">
        <v>0</v>
      </c>
      <c r="J448" s="16">
        <v>0</v>
      </c>
      <c r="K448" s="16">
        <v>0</v>
      </c>
      <c r="L448" s="16">
        <v>0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28">
        <f t="shared" si="41"/>
        <v>0</v>
      </c>
    </row>
    <row r="449" spans="1:19" s="21" customFormat="1" ht="31.5" customHeight="1" x14ac:dyDescent="0.25">
      <c r="A449" s="29" t="s">
        <v>714</v>
      </c>
      <c r="B449" s="38" t="s">
        <v>715</v>
      </c>
      <c r="C449" s="31" t="s">
        <v>29</v>
      </c>
      <c r="D449" s="16">
        <v>0</v>
      </c>
      <c r="E449" s="16">
        <v>0</v>
      </c>
      <c r="F449" s="16">
        <v>0</v>
      </c>
      <c r="G449" s="16">
        <v>0</v>
      </c>
      <c r="H449" s="16">
        <v>0</v>
      </c>
      <c r="I449" s="16">
        <v>0</v>
      </c>
      <c r="J449" s="16">
        <v>0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28">
        <f t="shared" si="41"/>
        <v>0</v>
      </c>
    </row>
    <row r="450" spans="1:19" s="21" customFormat="1" ht="15.75" customHeight="1" x14ac:dyDescent="0.25">
      <c r="A450" s="29" t="s">
        <v>68</v>
      </c>
      <c r="B450" s="37" t="s">
        <v>716</v>
      </c>
      <c r="C450" s="31" t="s">
        <v>29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28">
        <f t="shared" si="41"/>
        <v>0</v>
      </c>
    </row>
    <row r="451" spans="1:19" s="21" customFormat="1" ht="15.75" customHeight="1" x14ac:dyDescent="0.25">
      <c r="A451" s="29" t="s">
        <v>69</v>
      </c>
      <c r="B451" s="37" t="s">
        <v>717</v>
      </c>
      <c r="C451" s="31" t="s">
        <v>29</v>
      </c>
      <c r="D451" s="16">
        <v>0</v>
      </c>
      <c r="E451" s="16">
        <v>0</v>
      </c>
      <c r="F451" s="16">
        <v>0</v>
      </c>
      <c r="G451" s="16">
        <v>0</v>
      </c>
      <c r="H451" s="16">
        <v>0</v>
      </c>
      <c r="I451" s="16">
        <v>0</v>
      </c>
      <c r="J451" s="16">
        <v>0</v>
      </c>
      <c r="K451" s="16">
        <v>0</v>
      </c>
      <c r="L451" s="16">
        <v>0</v>
      </c>
      <c r="M451" s="16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28">
        <f t="shared" si="41"/>
        <v>0</v>
      </c>
    </row>
    <row r="452" spans="1:19" s="21" customFormat="1" x14ac:dyDescent="0.25">
      <c r="A452" s="29" t="s">
        <v>140</v>
      </c>
      <c r="B452" s="30" t="s">
        <v>131</v>
      </c>
      <c r="C452" s="50" t="s">
        <v>132</v>
      </c>
      <c r="D452" s="17" t="s">
        <v>133</v>
      </c>
      <c r="E452" s="17" t="s">
        <v>133</v>
      </c>
      <c r="F452" s="17" t="s">
        <v>133</v>
      </c>
      <c r="G452" s="17" t="s">
        <v>133</v>
      </c>
      <c r="H452" s="17" t="s">
        <v>133</v>
      </c>
      <c r="I452" s="17" t="s">
        <v>133</v>
      </c>
      <c r="J452" s="17" t="s">
        <v>133</v>
      </c>
      <c r="K452" s="17" t="s">
        <v>133</v>
      </c>
      <c r="L452" s="17" t="s">
        <v>133</v>
      </c>
      <c r="M452" s="17" t="s">
        <v>133</v>
      </c>
      <c r="N452" s="17" t="s">
        <v>133</v>
      </c>
      <c r="O452" s="17" t="s">
        <v>133</v>
      </c>
      <c r="P452" s="17" t="s">
        <v>133</v>
      </c>
      <c r="Q452" s="17" t="s">
        <v>133</v>
      </c>
      <c r="R452" s="17" t="s">
        <v>133</v>
      </c>
      <c r="S452" s="17" t="s">
        <v>133</v>
      </c>
    </row>
    <row r="453" spans="1:19" s="21" customFormat="1" ht="48" customHeight="1" x14ac:dyDescent="0.25">
      <c r="A453" s="51" t="s">
        <v>718</v>
      </c>
      <c r="B453" s="37" t="s">
        <v>719</v>
      </c>
      <c r="C453" s="31" t="s">
        <v>29</v>
      </c>
      <c r="D453" s="16">
        <f>D454</f>
        <v>9.8630000000000002E-3</v>
      </c>
      <c r="E453" s="16">
        <f t="shared" ref="E453:S453" si="42">E454</f>
        <v>2.8539999999999999E-2</v>
      </c>
      <c r="F453" s="16">
        <f t="shared" si="42"/>
        <v>0</v>
      </c>
      <c r="G453" s="16">
        <f t="shared" si="42"/>
        <v>0</v>
      </c>
      <c r="H453" s="16">
        <f t="shared" si="42"/>
        <v>0</v>
      </c>
      <c r="I453" s="16">
        <f t="shared" si="42"/>
        <v>0</v>
      </c>
      <c r="J453" s="16">
        <f t="shared" si="42"/>
        <v>0</v>
      </c>
      <c r="K453" s="16">
        <f t="shared" si="42"/>
        <v>0</v>
      </c>
      <c r="L453" s="16">
        <f t="shared" si="42"/>
        <v>0</v>
      </c>
      <c r="M453" s="16">
        <f t="shared" si="42"/>
        <v>0</v>
      </c>
      <c r="N453" s="16">
        <f t="shared" si="42"/>
        <v>0</v>
      </c>
      <c r="O453" s="16">
        <f t="shared" si="42"/>
        <v>0</v>
      </c>
      <c r="P453" s="16">
        <f t="shared" si="42"/>
        <v>0</v>
      </c>
      <c r="Q453" s="16">
        <f t="shared" si="42"/>
        <v>0</v>
      </c>
      <c r="R453" s="16">
        <f t="shared" si="42"/>
        <v>0</v>
      </c>
      <c r="S453" s="28">
        <f t="shared" si="41"/>
        <v>0</v>
      </c>
    </row>
    <row r="454" spans="1:19" s="21" customFormat="1" ht="15.75" customHeight="1" x14ac:dyDescent="0.25">
      <c r="A454" s="51" t="s">
        <v>143</v>
      </c>
      <c r="B454" s="36" t="s">
        <v>720</v>
      </c>
      <c r="C454" s="31" t="s">
        <v>29</v>
      </c>
      <c r="D454" s="16">
        <f>9863/1000000</f>
        <v>9.8630000000000002E-3</v>
      </c>
      <c r="E454" s="28">
        <f>28540/1000000</f>
        <v>2.8539999999999999E-2</v>
      </c>
      <c r="F454" s="28">
        <v>0</v>
      </c>
      <c r="G454" s="28">
        <v>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0</v>
      </c>
      <c r="P454" s="28">
        <v>0</v>
      </c>
      <c r="Q454" s="28">
        <v>0</v>
      </c>
      <c r="R454" s="28">
        <v>0</v>
      </c>
      <c r="S454" s="28">
        <f t="shared" si="41"/>
        <v>0</v>
      </c>
    </row>
    <row r="455" spans="1:19" s="21" customFormat="1" ht="31.5" customHeight="1" x14ac:dyDescent="0.25">
      <c r="A455" s="51" t="s">
        <v>721</v>
      </c>
      <c r="B455" s="38" t="s">
        <v>722</v>
      </c>
      <c r="C455" s="31" t="s">
        <v>29</v>
      </c>
      <c r="D455" s="16">
        <v>0</v>
      </c>
      <c r="E455" s="16">
        <v>0</v>
      </c>
      <c r="F455" s="16">
        <v>0</v>
      </c>
      <c r="G455" s="16">
        <v>0</v>
      </c>
      <c r="H455" s="16">
        <v>0</v>
      </c>
      <c r="I455" s="16">
        <v>0</v>
      </c>
      <c r="J455" s="16">
        <v>0</v>
      </c>
      <c r="K455" s="16">
        <v>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28">
        <f t="shared" si="41"/>
        <v>0</v>
      </c>
    </row>
    <row r="456" spans="1:19" s="21" customFormat="1" ht="94.5" customHeight="1" x14ac:dyDescent="0.25">
      <c r="A456" s="51" t="s">
        <v>723</v>
      </c>
      <c r="B456" s="38" t="s">
        <v>724</v>
      </c>
      <c r="C456" s="31" t="s">
        <v>29</v>
      </c>
      <c r="D456" s="16">
        <v>0</v>
      </c>
      <c r="E456" s="16">
        <v>0</v>
      </c>
      <c r="F456" s="16">
        <v>0</v>
      </c>
      <c r="G456" s="16">
        <v>0</v>
      </c>
      <c r="H456" s="16">
        <v>0</v>
      </c>
      <c r="I456" s="16">
        <v>0</v>
      </c>
      <c r="J456" s="16">
        <v>0</v>
      </c>
      <c r="K456" s="16">
        <v>0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28">
        <f t="shared" si="41"/>
        <v>0</v>
      </c>
    </row>
    <row r="457" spans="1:19" s="21" customFormat="1" ht="15.75" customHeight="1" x14ac:dyDescent="0.25">
      <c r="A457" s="51" t="s">
        <v>145</v>
      </c>
      <c r="B457" s="38" t="s">
        <v>725</v>
      </c>
      <c r="C457" s="31" t="s">
        <v>29</v>
      </c>
      <c r="D457" s="16">
        <v>0</v>
      </c>
      <c r="E457" s="16">
        <v>0</v>
      </c>
      <c r="F457" s="16">
        <v>0</v>
      </c>
      <c r="G457" s="16">
        <v>0</v>
      </c>
      <c r="H457" s="16">
        <v>0</v>
      </c>
      <c r="I457" s="16">
        <v>0</v>
      </c>
      <c r="J457" s="16">
        <v>0</v>
      </c>
      <c r="K457" s="16">
        <v>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28">
        <f t="shared" si="41"/>
        <v>0</v>
      </c>
    </row>
    <row r="458" spans="1:19" s="21" customFormat="1" ht="15.75" customHeight="1" x14ac:dyDescent="0.25">
      <c r="A458" s="51" t="s">
        <v>726</v>
      </c>
      <c r="B458" s="36" t="s">
        <v>727</v>
      </c>
      <c r="C458" s="31" t="s">
        <v>29</v>
      </c>
      <c r="D458" s="16">
        <v>0</v>
      </c>
      <c r="E458" s="16">
        <v>0</v>
      </c>
      <c r="F458" s="16">
        <v>0</v>
      </c>
      <c r="G458" s="16">
        <v>0</v>
      </c>
      <c r="H458" s="16">
        <v>0</v>
      </c>
      <c r="I458" s="16">
        <v>0</v>
      </c>
      <c r="J458" s="16">
        <v>0</v>
      </c>
      <c r="K458" s="16">
        <v>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28">
        <f t="shared" si="41"/>
        <v>0</v>
      </c>
    </row>
    <row r="459" spans="1:19" s="21" customFormat="1" ht="33" customHeight="1" x14ac:dyDescent="0.25">
      <c r="A459" s="51" t="s">
        <v>146</v>
      </c>
      <c r="B459" s="37" t="s">
        <v>728</v>
      </c>
      <c r="C459" s="50" t="s">
        <v>132</v>
      </c>
      <c r="D459" s="17" t="s">
        <v>133</v>
      </c>
      <c r="E459" s="17" t="s">
        <v>133</v>
      </c>
      <c r="F459" s="17" t="s">
        <v>133</v>
      </c>
      <c r="G459" s="17" t="s">
        <v>133</v>
      </c>
      <c r="H459" s="17" t="s">
        <v>133</v>
      </c>
      <c r="I459" s="17" t="s">
        <v>133</v>
      </c>
      <c r="J459" s="17" t="s">
        <v>133</v>
      </c>
      <c r="K459" s="17" t="s">
        <v>133</v>
      </c>
      <c r="L459" s="17" t="s">
        <v>133</v>
      </c>
      <c r="M459" s="17" t="s">
        <v>133</v>
      </c>
      <c r="N459" s="17" t="s">
        <v>133</v>
      </c>
      <c r="O459" s="17" t="s">
        <v>133</v>
      </c>
      <c r="P459" s="17" t="s">
        <v>133</v>
      </c>
      <c r="Q459" s="17" t="s">
        <v>133</v>
      </c>
      <c r="R459" s="17" t="s">
        <v>133</v>
      </c>
      <c r="S459" s="17" t="s">
        <v>133</v>
      </c>
    </row>
    <row r="460" spans="1:19" s="21" customFormat="1" ht="15.75" customHeight="1" x14ac:dyDescent="0.25">
      <c r="A460" s="51" t="s">
        <v>729</v>
      </c>
      <c r="B460" s="36" t="s">
        <v>730</v>
      </c>
      <c r="C460" s="31" t="s">
        <v>29</v>
      </c>
      <c r="D460" s="16">
        <v>0</v>
      </c>
      <c r="E460" s="16">
        <v>0</v>
      </c>
      <c r="F460" s="16">
        <v>0</v>
      </c>
      <c r="G460" s="16">
        <v>0</v>
      </c>
      <c r="H460" s="16">
        <v>0</v>
      </c>
      <c r="I460" s="16">
        <v>0</v>
      </c>
      <c r="J460" s="16">
        <v>0</v>
      </c>
      <c r="K460" s="16">
        <v>0</v>
      </c>
      <c r="L460" s="16">
        <v>0</v>
      </c>
      <c r="M460" s="16">
        <v>0</v>
      </c>
      <c r="N460" s="16">
        <v>0</v>
      </c>
      <c r="O460" s="16">
        <v>0</v>
      </c>
      <c r="P460" s="16">
        <v>0</v>
      </c>
      <c r="Q460" s="16">
        <v>0</v>
      </c>
      <c r="R460" s="16">
        <v>0</v>
      </c>
      <c r="S460" s="28">
        <f t="shared" si="41"/>
        <v>0</v>
      </c>
    </row>
    <row r="461" spans="1:19" s="21" customFormat="1" ht="15.75" customHeight="1" x14ac:dyDescent="0.25">
      <c r="A461" s="51" t="s">
        <v>731</v>
      </c>
      <c r="B461" s="36" t="s">
        <v>732</v>
      </c>
      <c r="C461" s="31" t="s">
        <v>29</v>
      </c>
      <c r="D461" s="16">
        <v>0</v>
      </c>
      <c r="E461" s="16">
        <v>0</v>
      </c>
      <c r="F461" s="16">
        <v>0</v>
      </c>
      <c r="G461" s="16">
        <v>0</v>
      </c>
      <c r="H461" s="16">
        <v>0</v>
      </c>
      <c r="I461" s="16">
        <v>0</v>
      </c>
      <c r="J461" s="16">
        <v>0</v>
      </c>
      <c r="K461" s="16">
        <v>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28">
        <f t="shared" si="41"/>
        <v>0</v>
      </c>
    </row>
    <row r="462" spans="1:19" s="21" customFormat="1" ht="15.75" customHeight="1" x14ac:dyDescent="0.25">
      <c r="A462" s="51" t="s">
        <v>733</v>
      </c>
      <c r="B462" s="36" t="s">
        <v>734</v>
      </c>
      <c r="C462" s="31" t="s">
        <v>29</v>
      </c>
      <c r="D462" s="16">
        <v>0</v>
      </c>
      <c r="E462" s="16">
        <v>0</v>
      </c>
      <c r="F462" s="16">
        <v>0</v>
      </c>
      <c r="G462" s="16">
        <v>0</v>
      </c>
      <c r="H462" s="16">
        <v>0</v>
      </c>
      <c r="I462" s="16">
        <v>0</v>
      </c>
      <c r="J462" s="16">
        <v>0</v>
      </c>
      <c r="K462" s="16">
        <v>0</v>
      </c>
      <c r="L462" s="16">
        <v>0</v>
      </c>
      <c r="M462" s="16">
        <v>0</v>
      </c>
      <c r="N462" s="16">
        <v>0</v>
      </c>
      <c r="O462" s="16">
        <v>0</v>
      </c>
      <c r="P462" s="16">
        <v>0</v>
      </c>
      <c r="Q462" s="16">
        <v>0</v>
      </c>
      <c r="R462" s="16">
        <v>0</v>
      </c>
      <c r="S462" s="28">
        <f t="shared" si="41"/>
        <v>0</v>
      </c>
    </row>
    <row r="463" spans="1:19" s="21" customFormat="1" ht="47.25" customHeight="1" x14ac:dyDescent="0.25">
      <c r="A463" s="51" t="s">
        <v>147</v>
      </c>
      <c r="B463" s="37" t="s">
        <v>735</v>
      </c>
      <c r="C463" s="31" t="s">
        <v>29</v>
      </c>
      <c r="D463" s="16">
        <v>0</v>
      </c>
      <c r="E463" s="16">
        <v>0</v>
      </c>
      <c r="F463" s="16">
        <v>0</v>
      </c>
      <c r="G463" s="16">
        <v>0</v>
      </c>
      <c r="H463" s="16">
        <v>0</v>
      </c>
      <c r="I463" s="16">
        <v>0</v>
      </c>
      <c r="J463" s="16">
        <v>0</v>
      </c>
      <c r="K463" s="16">
        <v>0</v>
      </c>
      <c r="L463" s="16">
        <v>0</v>
      </c>
      <c r="M463" s="16">
        <v>0</v>
      </c>
      <c r="N463" s="16">
        <v>0</v>
      </c>
      <c r="O463" s="16">
        <v>0</v>
      </c>
      <c r="P463" s="16">
        <v>0</v>
      </c>
      <c r="Q463" s="16">
        <v>0</v>
      </c>
      <c r="R463" s="16">
        <v>0</v>
      </c>
      <c r="S463" s="28">
        <f t="shared" si="41"/>
        <v>0</v>
      </c>
    </row>
    <row r="464" spans="1:19" s="21" customFormat="1" x14ac:dyDescent="0.25">
      <c r="A464" s="52" t="s">
        <v>736</v>
      </c>
      <c r="B464" s="53" t="s">
        <v>737</v>
      </c>
      <c r="C464" s="54"/>
      <c r="D464" s="54"/>
      <c r="E464" s="55"/>
      <c r="F464" s="55"/>
    </row>
    <row r="465" spans="1:6" s="21" customFormat="1" x14ac:dyDescent="0.25">
      <c r="A465" s="52" t="s">
        <v>738</v>
      </c>
      <c r="B465" s="53" t="s">
        <v>739</v>
      </c>
      <c r="C465" s="54"/>
      <c r="D465" s="54"/>
      <c r="E465" s="55"/>
      <c r="F465" s="55"/>
    </row>
    <row r="466" spans="1:6" x14ac:dyDescent="0.25">
      <c r="A466" s="13"/>
    </row>
    <row r="467" spans="1:6" x14ac:dyDescent="0.25">
      <c r="A467" s="13"/>
    </row>
  </sheetData>
  <autoFilter ref="A16:S465"/>
  <mergeCells count="33">
    <mergeCell ref="L377:M377"/>
    <mergeCell ref="N377:O377"/>
    <mergeCell ref="P377:Q377"/>
    <mergeCell ref="R377:S377"/>
    <mergeCell ref="A380:B380"/>
    <mergeCell ref="A377:A378"/>
    <mergeCell ref="B377:B378"/>
    <mergeCell ref="C377:C378"/>
    <mergeCell ref="F377:G377"/>
    <mergeCell ref="H377:I377"/>
    <mergeCell ref="J377:K377"/>
    <mergeCell ref="A375:S376"/>
    <mergeCell ref="A10:S10"/>
    <mergeCell ref="A13:S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A17:S17"/>
    <mergeCell ref="A172:S172"/>
    <mergeCell ref="A325:S325"/>
    <mergeCell ref="A9:S9"/>
    <mergeCell ref="A1:S2"/>
    <mergeCell ref="A4:S4"/>
    <mergeCell ref="A5:S5"/>
    <mergeCell ref="A6:S6"/>
    <mergeCell ref="A7:S7"/>
  </mergeCells>
  <pageMargins left="0.25" right="0.25" top="0.75" bottom="0.75" header="0.3" footer="0.3"/>
  <pageSetup paperSize="8" scale="51" fitToHeight="0" orientation="landscape" r:id="rId1"/>
  <rowBreaks count="3" manualBreakCount="3">
    <brk id="126" max="23" man="1"/>
    <brk id="248" max="23" man="1"/>
    <brk id="36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cp:lastPrinted>2024-09-04T11:53:31Z</cp:lastPrinted>
  <dcterms:created xsi:type="dcterms:W3CDTF">2024-04-25T10:23:15Z</dcterms:created>
  <dcterms:modified xsi:type="dcterms:W3CDTF">2025-04-25T13:05:42Z</dcterms:modified>
</cp:coreProperties>
</file>